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definedName name="_xlnm.Print_Area" localSheetId="1">'BS'!$A$1:$I$62</definedName>
    <definedName name="_xlnm.Print_Area" localSheetId="4">'NOTES'!$A$1:$I$225</definedName>
    <definedName name="_xlnm.Print_Titles" localSheetId="2">'EQUITY'!$1:$11</definedName>
  </definedNames>
  <calcPr fullCalcOnLoad="1"/>
</workbook>
</file>

<file path=xl/sharedStrings.xml><?xml version="1.0" encoding="utf-8"?>
<sst xmlns="http://schemas.openxmlformats.org/spreadsheetml/2006/main" count="412" uniqueCount="310">
  <si>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</si>
  <si>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</si>
  <si>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</si>
  <si>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</si>
  <si>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</si>
  <si>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</si>
  <si>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</si>
  <si>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</si>
  <si>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</si>
  <si>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</si>
  <si>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</si>
  <si>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</si>
  <si>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</si>
  <si>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</si>
  <si>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</si>
  <si>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</si>
  <si>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</si>
  <si>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</si>
  <si>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</si>
  <si>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</si>
  <si>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A11</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</si>
  <si>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</si>
  <si>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</si>
  <si>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</si>
  <si>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</si>
  <si>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</si>
  <si>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</si>
  <si>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</si>
  <si>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</si>
  <si>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</si>
  <si>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</si>
  <si>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</si>
  <si>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</si>
  <si>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</si>
  <si>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</si>
  <si>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</si>
  <si>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</si>
  <si>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</si>
  <si>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</si>
  <si>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</si>
  <si>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</si>
  <si>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</si>
  <si>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</si>
  <si>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</si>
  <si>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</si>
  <si>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</si>
  <si>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</si>
  <si>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</si>
  <si>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</si>
  <si>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</si>
  <si>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</si>
  <si>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</si>
  <si>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</si>
  <si>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</si>
  <si>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</si>
  <si>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</si>
  <si>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</si>
  <si>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</si>
  <si>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</si>
  <si>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</si>
  <si>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</si>
  <si>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</si>
  <si>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</si>
  <si>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</si>
  <si>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</si>
  <si>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UNAUDITED CONDENSED CONSOLIDATED STATEMENT OF CHANGES IN EQUITY</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</si>
  <si>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</si>
  <si>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</si>
  <si>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</si>
  <si>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</si>
  <si>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</si>
  <si>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</si>
  <si>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</si>
  <si>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</si>
  <si>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</si>
  <si>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</si>
  <si>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</si>
  <si>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</si>
  <si>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</si>
  <si>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</si>
  <si>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</si>
  <si>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</si>
  <si>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</si>
  <si>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</si>
  <si>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</si>
  <si>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</si>
  <si>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</si>
  <si>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UNAUDITED CONDENSED CONSOLIDATED CASH FLOW STATEMENT</t>
  </si>
  <si>
    <t>-</t>
  </si>
  <si>
    <t>RM' 000</t>
  </si>
  <si>
    <t>Changes in the Composition of the Group</t>
  </si>
  <si>
    <t>Related Parties Transactions</t>
  </si>
  <si>
    <t>-Sales of goods</t>
  </si>
  <si>
    <t>RM ' 000</t>
  </si>
  <si>
    <t>Provision</t>
  </si>
  <si>
    <t>Profit Forecast</t>
  </si>
  <si>
    <t xml:space="preserve">RM'000 </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</si>
  <si>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</si>
  <si>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</si>
  <si>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</si>
  <si>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</si>
  <si>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</si>
  <si>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</si>
  <si>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</si>
  <si>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</si>
  <si>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</si>
  <si>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</si>
  <si>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</si>
  <si>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</si>
  <si>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</si>
  <si>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</si>
  <si>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Treasury</t>
  </si>
  <si>
    <t>Shares</t>
  </si>
  <si>
    <t>Dilutive EPS (sen)</t>
  </si>
  <si>
    <t xml:space="preserve">Revaluation </t>
  </si>
  <si>
    <t>Surplus</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</si>
  <si>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</si>
  <si>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</si>
  <si>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</si>
  <si>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</si>
  <si>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</si>
  <si>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</si>
  <si>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</si>
  <si>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</si>
  <si>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</si>
  <si>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</si>
  <si>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</si>
  <si>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</si>
  <si>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</si>
  <si>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</si>
  <si>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</si>
  <si>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</si>
  <si>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</si>
  <si>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</si>
  <si>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</si>
  <si>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There were no new corporate proposal announced as at the date of the report.</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</si>
  <si>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</si>
  <si>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</si>
  <si>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</si>
  <si>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</si>
  <si>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</si>
  <si>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</si>
  <si>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</si>
  <si>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</si>
  <si>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</si>
  <si>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</si>
  <si>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</si>
  <si>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Treasury Shares</t>
  </si>
  <si>
    <t>Current tax assets</t>
  </si>
  <si>
    <t>c)</t>
  </si>
  <si>
    <t>With CCM Pharmaceuticals Sdn Bhd, a company in which Chemical Company of Malaysia Berhad has a direct interest of 100.0%</t>
  </si>
  <si>
    <t>Noor Azwah binti Samsudin</t>
  </si>
  <si>
    <t>With CCM Pharmaceuticals (S) Pte Ltd, a wholly owned subsidiary of CCM International Sdn Bhd which in turn is a wholly-owned subsidiary of CCM Marketing Sdn Bhd.</t>
  </si>
  <si>
    <t>e)</t>
  </si>
  <si>
    <t>With CCM Pharma Sdn Bhd, a company in which Chemical Company of Malaysia Berhad has a direct interest of 100.0%</t>
  </si>
  <si>
    <r>
      <t xml:space="preserve">CCM DUOPHARMA BIOTECH BERHAD </t>
    </r>
    <r>
      <rPr>
        <b/>
        <sz val="10"/>
        <rFont val="Arial Black"/>
        <family val="2"/>
      </rPr>
      <t>(524271-W)</t>
    </r>
  </si>
  <si>
    <t>Net assets per share (RM)</t>
  </si>
  <si>
    <t>Trade &amp; Other Receivables</t>
  </si>
  <si>
    <t>Assets classified as held for sale</t>
  </si>
  <si>
    <t xml:space="preserve"> </t>
  </si>
  <si>
    <t xml:space="preserve"> &lt;----   Non-distributable -----&gt;</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</si>
  <si>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</si>
  <si>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</si>
  <si>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</si>
  <si>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</si>
  <si>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There was no material change in estimates of amounts reported in the prior quarters of the current financial year or changes in estimates of amounts reported in prior financial years that have a material effect in the current quarter.</t>
  </si>
  <si>
    <t>Sales by operating sector :-</t>
  </si>
  <si>
    <t>Sales</t>
  </si>
  <si>
    <t>Local</t>
  </si>
  <si>
    <t>Export</t>
  </si>
  <si>
    <t>With UPHA Pharmaceuticals Sdn Bhd, a company in which Chemical Company of Malaysia Berhad has a direct interest of 100.0%</t>
  </si>
  <si>
    <t>Details of Group's borrowings are as follows :-</t>
  </si>
  <si>
    <r>
      <t xml:space="preserve">CCM DUOPHARMA  BIOTECH BERHAD </t>
    </r>
    <r>
      <rPr>
        <sz val="10"/>
        <rFont val="Arial Black"/>
        <family val="2"/>
      </rPr>
      <t>(524271-W)</t>
    </r>
  </si>
  <si>
    <t>UNAUDITED CONDENSED CONSOLIDATED STATEMENT OF COMPREHENSIVE INCOME</t>
  </si>
  <si>
    <t>UNAUDITED CONDENSED CONSOLIDATED STATEMENT OF FINANCIAL POSITION</t>
  </si>
  <si>
    <t>Disclosure of Realised and Unrealised</t>
  </si>
  <si>
    <t xml:space="preserve"> - Unrealised</t>
  </si>
  <si>
    <t>Less: Consolidation adjustments</t>
  </si>
  <si>
    <t>Total retained profits:</t>
  </si>
  <si>
    <t>Total retained profit</t>
  </si>
  <si>
    <t>Current year
to date</t>
  </si>
  <si>
    <t>31/12/2011</t>
  </si>
  <si>
    <t>At 1 January 2011</t>
  </si>
  <si>
    <t>a) 2010 final dividend (11.0 sen per share tax exempt)</t>
  </si>
  <si>
    <t>b) 2011 interim dividend (3.5 sen per share tax exempt)</t>
  </si>
  <si>
    <t>There are no issuance, cancellations, repurchases, resale and repayments of debts and equity securities for the financial period under review.</t>
  </si>
  <si>
    <t>Profit before tax (PBT)</t>
  </si>
  <si>
    <t>Profit after tax (PAT)</t>
  </si>
  <si>
    <t>Transfer to deferred tax</t>
  </si>
  <si>
    <t>Current - unsecured</t>
  </si>
  <si>
    <t>Non-current - unsecured</t>
  </si>
  <si>
    <t>Secretary</t>
  </si>
  <si>
    <t>Qtr 4 2011</t>
  </si>
  <si>
    <t>(31/12/11)</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</si>
  <si>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</si>
  <si>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</si>
  <si>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</si>
  <si>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</si>
  <si>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</si>
  <si>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</si>
  <si>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</si>
  <si>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</si>
  <si>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</si>
  <si>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</si>
  <si>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</si>
  <si>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</si>
  <si>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</si>
  <si>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</si>
  <si>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</si>
  <si>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</si>
  <si>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</si>
  <si>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</si>
  <si>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</si>
  <si>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</si>
  <si>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</si>
  <si>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r>
      <t xml:space="preserve">CCM DUOPHARMA BIOTECH BERHAD </t>
    </r>
    <r>
      <rPr>
        <sz val="12"/>
        <rFont val="Arial Black"/>
        <family val="2"/>
      </rPr>
      <t>(524271-W)</t>
    </r>
  </si>
  <si>
    <t>There were no changes in the composition of the Group during the current quarter.</t>
  </si>
  <si>
    <t>Finance income</t>
  </si>
  <si>
    <t>Other comprehensive income</t>
  </si>
  <si>
    <t>Total other comprehensive income for the period</t>
  </si>
  <si>
    <t>Profit attributable to:</t>
  </si>
  <si>
    <t>Total other comprehensive income attributable to:</t>
  </si>
  <si>
    <t>explanatory notes attached to the interim financial statements.)</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</si>
  <si>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</si>
  <si>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</si>
  <si>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</si>
  <si>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</si>
  <si>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</si>
  <si>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</si>
  <si>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 xml:space="preserve"> - Realised</t>
  </si>
  <si>
    <t>Preceding year corresponding period</t>
  </si>
  <si>
    <t xml:space="preserve">Net decrease in cash and cash equivalents </t>
  </si>
  <si>
    <t>Investment properties</t>
  </si>
  <si>
    <t xml:space="preserve">(The Condensed Consolidated Income Statement should be read in conjunction with the Audited Financial Statements for the year ended 31 December 2011 and the accompanying </t>
  </si>
  <si>
    <t>AS AT 31 MARCH 2012</t>
  </si>
  <si>
    <t>(The Condensed Consolidated Balance Sheet should be read in conjunction with the Audited Financial Statements for the year ended 31 December 2011 and the accompanying explanatory notes attached to the interim financial statements.)</t>
  </si>
  <si>
    <t>(The Condensed Consolidated Statement of Changes in Equity should be read in conjunction with the Audited Financial Statements for the year ended 31 December 2011 and the accompanying explanatory notes attached to the interim financial statements.)</t>
  </si>
  <si>
    <t>At 31 March 2012</t>
  </si>
  <si>
    <t>Effects of adopting MFRS</t>
  </si>
  <si>
    <t xml:space="preserve"> 31 March 2012</t>
  </si>
  <si>
    <t xml:space="preserve"> 31 March 2011</t>
  </si>
  <si>
    <t>(The Condensed Consolidated Cash Flow Statement should be read in conjunction with the Audited Financial Statements for the year ended 31 December 2011</t>
  </si>
  <si>
    <t>31/3/2012</t>
  </si>
  <si>
    <t>No dividend was paid during the current quarter. (2011:nil)</t>
  </si>
  <si>
    <t>There are no material events after the period end up to 10 May 2012 (latest practicable date which is not earlier than 7 days from the date of issuance of this quarterly report) that have not been reflected in the financial statements for the financial period ended 31 March 2012.</t>
  </si>
  <si>
    <t>Significant related parties transactions of the Group for the year ended 31 March 2012 are as follows:-</t>
  </si>
  <si>
    <t>Qtr 1 2012</t>
  </si>
  <si>
    <t>(31/3/12)</t>
  </si>
  <si>
    <t>31/3/12</t>
  </si>
  <si>
    <t>The Group's effective tax rate is approximate to the statutory tax rate.</t>
  </si>
  <si>
    <t>As at 31 March 2012</t>
  </si>
  <si>
    <t>As at 31 March 2011</t>
  </si>
  <si>
    <t>The Directors do not recommend any interim dividend for the current quarter ended 31 March 2012. (2011: Nil)</t>
  </si>
  <si>
    <t>The interim financial statements were authorised for issue by the Board of Directors in accordance with a resolution of the directors on 17 May 2012</t>
  </si>
  <si>
    <t>17 May 2012</t>
  </si>
  <si>
    <t>These condensed consolidated interim financial statements are unaudited and have been prepared in accordance with the applicable disclosure provisions of the Listing Requirements of the Bursa Malaysia Securities Berhad and MFRS 134, Interim Financial Reporting in Malaysia and with IAS 34, Interim Financial Reporting. They do not include all of the information required for full annual financial statements, and should be read in conjunction with the consolidated financial statements of the Group as at and for the year ended 31 December 2011.</t>
  </si>
  <si>
    <t xml:space="preserve">These are the Group’s condensed consolidated  interim financial statements for part of the period covered by the Group’s first MFRS framework annual financial statements and MFRS 1, First-time Adoption of Malaysian Financial Reporting Standards has been applied. An explanation of how the transition to MFRSs has affected the reported financial position, financial performance and cash flows of the Group is provided. </t>
  </si>
  <si>
    <t>Except as described below, the accounting policies applied by the Group in these condensed consolidated interim financial statements are the same as those applied by the Group in its consolidated annual financial statements as at and for the year ended 31 December 2011.</t>
  </si>
  <si>
    <t>Property, plant and equipment</t>
  </si>
  <si>
    <t>The impact arising from the changes are summarized as follows:</t>
  </si>
  <si>
    <t>In thousands of RM</t>
  </si>
  <si>
    <t>FRS</t>
  </si>
  <si>
    <t>Reclassifications</t>
  </si>
  <si>
    <t>MFRS</t>
  </si>
  <si>
    <t>As at 1 January 2011</t>
  </si>
  <si>
    <t>Equity</t>
  </si>
  <si>
    <t>Revaluation reserve</t>
  </si>
  <si>
    <t>Retained earning</t>
  </si>
  <si>
    <t>As at 31 December 2011</t>
  </si>
  <si>
    <t>Cash and cash equivalents as at 31 March</t>
  </si>
  <si>
    <t>Quarter Ended / Year To Date</t>
  </si>
  <si>
    <t>FOR THE PERIOD ENDED 31 MARCH 2012</t>
  </si>
  <si>
    <t xml:space="preserve">In the previous years, the Group has availed itself to the transitional provision when MASB first adopted IAS 16, Property, Plant and Equipment in 1998. Land and buildings were revalued in December 2010 and no later valuation has been recorded for these property, plant and equipment. </t>
  </si>
  <si>
    <t>Upon transition to MFRSs, the Group elected to apply the optional exemption to use that previous revaluation as deemed cost under MFRSs. The revaluation reserve of RM7,395,459 at 1 January 2011, 31 March 2011 and 31 December 2011 was reclassified to retained earnings</t>
  </si>
  <si>
    <t>Prospects for the Remainder of Current Financial Year</t>
  </si>
  <si>
    <t>Sales &amp; purchase agreement dated</t>
  </si>
  <si>
    <t>Type of properties</t>
  </si>
  <si>
    <t>Disposal price
(RM)</t>
  </si>
  <si>
    <t>Net Book Value (RM)</t>
  </si>
  <si>
    <t>Two units of 1½ storey semi-detached factories.</t>
  </si>
  <si>
    <t>One unit of 1½ storey semi-detached factories.</t>
  </si>
  <si>
    <t>During the current financial quarter the Group has disposed off to third parties assets held for sale as follows:</t>
  </si>
  <si>
    <t>1/1/2011</t>
  </si>
  <si>
    <t>At 31 Dec 2011 (restated)</t>
  </si>
  <si>
    <t>At 1 January 2012 (restated)</t>
  </si>
  <si>
    <t>At 1 January 2011 (restated)</t>
  </si>
  <si>
    <t>Retained earnings</t>
  </si>
  <si>
    <t>* Upon adoption of MFRS, the Condensed Consolidated Statement of Financial Positions at 31 December 2011 and 1 January 2011 have been restated accordingly.</t>
  </si>
  <si>
    <t>Profit Before Tax</t>
  </si>
  <si>
    <t>Operating profit is arrived at after charging:</t>
  </si>
  <si>
    <t>Bad debt written off</t>
  </si>
  <si>
    <t>Interest expense</t>
  </si>
  <si>
    <t>Write-down of inventories</t>
  </si>
  <si>
    <t>Write-off of inventories</t>
  </si>
  <si>
    <t>Net foreign exchange loss</t>
  </si>
  <si>
    <t>And after crediting:</t>
  </si>
  <si>
    <t>Gain on disposal of quoted investment</t>
  </si>
  <si>
    <t>Net foreign exchange gain</t>
  </si>
  <si>
    <t>Other than the above, there were no impairment of assets and gain or loss on derivatives for the current quarter and current period ended 31 March 2012.</t>
  </si>
  <si>
    <t>Current year</t>
  </si>
  <si>
    <t>allowance for doubtful debts</t>
  </si>
  <si>
    <t>amortisation of prepaid lease payment</t>
  </si>
  <si>
    <t xml:space="preserve">Estimated Gain On Disposal
(RM)
</t>
  </si>
  <si>
    <t>Quarterly Report On Results For The Period Ended 31 March 2012</t>
  </si>
  <si>
    <t>Restated (*)</t>
  </si>
  <si>
    <t>Inventories written back</t>
  </si>
  <si>
    <t>The Group recorded a revenue and profit before tax (PBT) of RM36.06 million and RM8.87 million respectively for current quarter ended 31 March 2012 as compared to RM32.98 million and RM7.88 million for the corresponding quarter last year.  The Group's revenue has improved as compared to last year corresponding quarter mainly due to increase demand to Government Hospitals and local private market. The increase in revenue and enhanced product mix have contributed to higher PBT during the quarter as compared to last year corresponding quarter.</t>
  </si>
  <si>
    <t>The Group recorded a revenue and profit before tax (PBT) of RM36.06 million and RM8.87 million respectively for current quarter ended 31 March 2012 as compared to RM33.04 million and RM7.84 million for the preceding financial quarter.  The increase in revenue was mainly due to increased demand in Goverment Hospitals and private sector. The increase in revenue and reduction in distribution and other expenses have resulted in higher PBT in current quarter as compared to preceding financial quarter.</t>
  </si>
  <si>
    <t>There was no material litigation up to 17 May 2012 .</t>
  </si>
  <si>
    <t>Demand in the pharmaceutical industry is expected to remain relatively stable although the global economy is expected to remain uncertain. The defensive nature of the industry augurs well for the Group although offtake of demand may fluctuate especially for supply to Government Hospitals via tender business. The Group sees potential cost pressures to come from utility and wage cost increases in addition to some capital expenditures required for new projects and Good Manufacturing Practices (GMP) requirements.
Barring any unforeseen circumstances, the Group is expected to remain profitable.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</si>
</sst>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_);_(* \(#,##0\);_(* &quot;-&quot;??_);_(@_)"/>
    <numFmt numFmtId="179" formatCode="0.0_);\(0.0\)"/>
    <numFmt numFmtId="180" formatCode="_(* #,##0.000_);_(* \(#,##0.000\);_(* &quot;-&quot;_);_(@_)"/>
    <numFmt numFmtId="181" formatCode="_(* #,##0.00_);_(* \(#,##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_(* #,##0.000_);_(* \(#,##0.000\);_(* &quot;-&quot;??_);_(@_)"/>
    <numFmt numFmtId="187" formatCode="0.00_);\(0.00\)"/>
    <numFmt numFmtId="188" formatCode="_(* #,##0.0_);_(* \(#,##0.0\);_(* &quot;-&quot;_);_(@_)"/>
    <numFmt numFmtId="189" formatCode="0_);\(0\)"/>
    <numFmt numFmtId="190" formatCode="[$€-2]\ #,##0.00_);[Red]\([$€-2]\ #,##0.00\)"/>
    <numFmt numFmtId="191" formatCode="#,##0.0"/>
    <numFmt numFmtId="192" formatCode="0.0"/>
    <numFmt numFmtId="193" formatCode="_(* #,##0.0000_);_(* \(#,##0.0000\);_(* &quot;-&quot;??_);_(@_)"/>
  </numFmts>
  <fonts count="62">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u val="single"/>
      <sz val="12"/>
      <name val="Arial Narrow"/>
      <family val="2"/>
    </font>
    <font>
      <b/>
      <sz val="14"/>
      <name val="Arial Narrow"/>
      <family val="2"/>
    </font>
    <font>
      <b/>
      <sz val="12"/>
      <name val="Arial Black"/>
      <family val="2"/>
    </font>
    <font>
      <b/>
      <sz val="10"/>
      <name val="Arial Black"/>
      <family val="2"/>
    </font>
    <font>
      <u val="singleAccounting"/>
      <sz val="12"/>
      <name val="Arial Narrow"/>
      <family val="2"/>
    </font>
    <font>
      <sz val="12"/>
      <name val="Arial Black"/>
      <family val="2"/>
    </font>
    <font>
      <b/>
      <sz val="10"/>
      <name val="Arial"/>
      <family val="2"/>
    </font>
    <font>
      <sz val="10"/>
      <name val="Arial Black"/>
      <family val="2"/>
    </font>
    <font>
      <sz val="12"/>
      <name val="Times New Roman"/>
      <family val="1"/>
    </font>
    <font>
      <sz val="10"/>
      <name val="Times New Roman"/>
      <family val="1"/>
    </font>
    <font>
      <sz val="11"/>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u val="single"/>
      <sz val="11"/>
      <name val="Times New Roman"/>
      <family val="1"/>
    </font>
    <font>
      <b/>
      <i/>
      <sz val="12"/>
      <name val="Arial Narrow"/>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double"/>
    </border>
    <border>
      <left style="thin"/>
      <right>
        <color indexed="63"/>
      </right>
      <top style="thin"/>
      <bottom style="double"/>
    </border>
    <border>
      <left>
        <color indexed="63"/>
      </left>
      <right style="thin"/>
      <top style="thin"/>
      <bottom style="thin"/>
    </border>
    <border>
      <left>
        <color indexed="63"/>
      </left>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3" fillId="33" borderId="0" xfId="0" applyFont="1" applyFill="1" applyAlignment="1">
      <alignment horizontal="center" vertical="top" wrapText="1"/>
    </xf>
    <xf numFmtId="0" fontId="8" fillId="0" borderId="0" xfId="0" applyFont="1" applyAlignment="1">
      <alignment/>
    </xf>
    <xf numFmtId="0" fontId="1" fillId="33"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8" fillId="33" borderId="0" xfId="0" applyFont="1" applyFill="1" applyAlignment="1">
      <alignment/>
    </xf>
    <xf numFmtId="0" fontId="8" fillId="0" borderId="0" xfId="0" applyFont="1" applyFill="1" applyAlignment="1">
      <alignment/>
    </xf>
    <xf numFmtId="0" fontId="1" fillId="0" borderId="0" xfId="0" applyFont="1" applyAlignment="1">
      <alignment vertical="top" wrapText="1"/>
    </xf>
    <xf numFmtId="37" fontId="9" fillId="0" borderId="0" xfId="0" applyNumberFormat="1" applyFont="1" applyBorder="1" applyAlignment="1">
      <alignment vertical="top" wrapText="1"/>
    </xf>
    <xf numFmtId="41" fontId="1" fillId="0" borderId="0" xfId="0" applyNumberFormat="1" applyFont="1" applyAlignment="1">
      <alignment vertical="top" wrapText="1"/>
    </xf>
    <xf numFmtId="0" fontId="8" fillId="0" borderId="0" xfId="0" applyFont="1" applyAlignment="1">
      <alignment vertical="top" wrapText="1"/>
    </xf>
    <xf numFmtId="2" fontId="1" fillId="33" borderId="0" xfId="0" applyNumberFormat="1" applyFont="1" applyFill="1" applyBorder="1" applyAlignment="1">
      <alignment horizontal="justify" vertical="top" wrapText="1"/>
    </xf>
    <xf numFmtId="0" fontId="8" fillId="33" borderId="0" xfId="0" applyFont="1" applyFill="1" applyAlignment="1">
      <alignment horizontal="justify" vertical="top" wrapText="1"/>
    </xf>
    <xf numFmtId="0" fontId="8" fillId="0" borderId="0" xfId="0" applyFont="1" applyBorder="1" applyAlignment="1">
      <alignment horizontal="left"/>
    </xf>
    <xf numFmtId="0" fontId="1" fillId="33" borderId="0" xfId="0" applyFont="1" applyFill="1" applyAlignment="1">
      <alignment vertical="top" wrapText="1"/>
    </xf>
    <xf numFmtId="0" fontId="3" fillId="0" borderId="0" xfId="0" applyFont="1" applyFill="1" applyAlignment="1" quotePrefix="1">
      <alignment horizontal="center" vertical="top" wrapText="1"/>
    </xf>
    <xf numFmtId="0" fontId="1" fillId="0" borderId="0" xfId="0" applyFont="1" applyAlignment="1" quotePrefix="1">
      <alignment horizontal="left" vertical="top" wrapText="1"/>
    </xf>
    <xf numFmtId="178" fontId="1" fillId="0" borderId="0" xfId="42" applyNumberFormat="1" applyFont="1" applyFill="1" applyBorder="1" applyAlignment="1">
      <alignment horizontal="left" vertical="top" wrapText="1"/>
    </xf>
    <xf numFmtId="0" fontId="3" fillId="0" borderId="0" xfId="0" applyFont="1" applyAlignment="1">
      <alignment horizontal="left" vertical="top" wrapText="1"/>
    </xf>
    <xf numFmtId="178" fontId="1" fillId="0" borderId="10" xfId="42" applyNumberFormat="1" applyFont="1" applyFill="1" applyBorder="1" applyAlignment="1">
      <alignment horizontal="left" vertical="top" wrapText="1"/>
    </xf>
    <xf numFmtId="178" fontId="13" fillId="0" borderId="0" xfId="42" applyNumberFormat="1" applyFont="1" applyFill="1" applyAlignment="1">
      <alignment horizontal="left" vertical="top" wrapText="1"/>
    </xf>
    <xf numFmtId="0" fontId="3" fillId="0" borderId="0" xfId="0" applyFont="1" applyFill="1" applyAlignment="1">
      <alignment horizontal="center" vertical="top" wrapText="1"/>
    </xf>
    <xf numFmtId="0" fontId="1" fillId="0" borderId="0" xfId="0" applyFont="1" applyAlignment="1">
      <alignment/>
    </xf>
    <xf numFmtId="0" fontId="3" fillId="0" borderId="0" xfId="0" applyFont="1" applyAlignment="1">
      <alignment/>
    </xf>
    <xf numFmtId="0" fontId="1" fillId="0" borderId="0" xfId="0" applyFont="1" applyBorder="1" applyAlignment="1">
      <alignment horizontal="center" vertical="top" wrapText="1"/>
    </xf>
    <xf numFmtId="0" fontId="1" fillId="0" borderId="0" xfId="0" applyFont="1" applyBorder="1" applyAlignment="1">
      <alignment/>
    </xf>
    <xf numFmtId="41" fontId="1" fillId="0" borderId="0" xfId="0" applyNumberFormat="1" applyFont="1" applyBorder="1" applyAlignment="1">
      <alignment/>
    </xf>
    <xf numFmtId="0" fontId="1" fillId="33" borderId="0" xfId="0" applyFont="1" applyFill="1" applyAlignment="1">
      <alignment/>
    </xf>
    <xf numFmtId="0" fontId="0" fillId="0" borderId="0" xfId="0" applyFont="1" applyAlignment="1">
      <alignment/>
    </xf>
    <xf numFmtId="0" fontId="3" fillId="33" borderId="0" xfId="58" applyFont="1" applyFill="1" applyAlignment="1">
      <alignment horizontal="center" vertical="center"/>
      <protection/>
    </xf>
    <xf numFmtId="0" fontId="0" fillId="0" borderId="0" xfId="0" applyFont="1" applyFill="1" applyAlignment="1">
      <alignment/>
    </xf>
    <xf numFmtId="0" fontId="1" fillId="0" borderId="0" xfId="0" applyFont="1" applyFill="1" applyBorder="1" applyAlignment="1">
      <alignment vertical="center"/>
    </xf>
    <xf numFmtId="0" fontId="1" fillId="0" borderId="0" xfId="57" applyFont="1" applyAlignment="1">
      <alignment vertical="center"/>
      <protection/>
    </xf>
    <xf numFmtId="0" fontId="1" fillId="0" borderId="0" xfId="0" applyFont="1" applyFill="1" applyAlignment="1">
      <alignment horizontal="left" vertical="top" wrapText="1"/>
    </xf>
    <xf numFmtId="0" fontId="1" fillId="0" borderId="0" xfId="0" applyFont="1" applyFill="1" applyBorder="1" applyAlignment="1">
      <alignment horizontal="left" vertical="center"/>
    </xf>
    <xf numFmtId="0" fontId="17" fillId="0" borderId="0" xfId="0" applyFont="1" applyBorder="1" applyAlignment="1">
      <alignment vertical="top" wrapText="1"/>
    </xf>
    <xf numFmtId="0" fontId="17" fillId="0" borderId="0" xfId="0" applyFont="1" applyFill="1" applyBorder="1" applyAlignment="1">
      <alignment vertical="top" wrapText="1"/>
    </xf>
    <xf numFmtId="41" fontId="1" fillId="0" borderId="0" xfId="0" applyNumberFormat="1" applyFont="1" applyFill="1" applyBorder="1" applyAlignment="1">
      <alignment horizontal="center" vertical="top" wrapText="1"/>
    </xf>
    <xf numFmtId="41" fontId="1" fillId="0" borderId="0" xfId="0" applyNumberFormat="1" applyFont="1" applyFill="1" applyBorder="1" applyAlignment="1">
      <alignment horizontal="center"/>
    </xf>
    <xf numFmtId="0" fontId="1" fillId="33" borderId="0" xfId="0" applyFont="1" applyFill="1" applyAlignment="1" quotePrefix="1">
      <alignment horizontal="center" vertical="top" wrapText="1"/>
    </xf>
    <xf numFmtId="0" fontId="18" fillId="0" borderId="0" xfId="0" applyFont="1" applyFill="1" applyAlignment="1">
      <alignment/>
    </xf>
    <xf numFmtId="0" fontId="4" fillId="0" borderId="0" xfId="0" applyFont="1" applyAlignment="1">
      <alignment/>
    </xf>
    <xf numFmtId="0" fontId="21" fillId="0" borderId="11" xfId="58" applyFont="1" applyFill="1" applyBorder="1" applyAlignment="1">
      <alignment vertical="center"/>
      <protection/>
    </xf>
    <xf numFmtId="0" fontId="21" fillId="0" borderId="12" xfId="58" applyFont="1" applyFill="1" applyBorder="1" applyAlignment="1">
      <alignment vertical="center"/>
      <protection/>
    </xf>
    <xf numFmtId="49" fontId="22" fillId="0" borderId="13" xfId="58" applyNumberFormat="1" applyFont="1" applyFill="1" applyBorder="1" applyAlignment="1">
      <alignment horizontal="center" vertical="center"/>
      <protection/>
    </xf>
    <xf numFmtId="49" fontId="22" fillId="0" borderId="14" xfId="58" applyNumberFormat="1" applyFont="1" applyFill="1" applyBorder="1" applyAlignment="1">
      <alignment horizontal="center" vertical="center"/>
      <protection/>
    </xf>
    <xf numFmtId="49" fontId="22" fillId="0" borderId="15" xfId="58" applyNumberFormat="1" applyFont="1" applyFill="1" applyBorder="1" applyAlignment="1">
      <alignment horizontal="center" vertical="center"/>
      <protection/>
    </xf>
    <xf numFmtId="49" fontId="22" fillId="0" borderId="16" xfId="58" applyNumberFormat="1" applyFont="1" applyFill="1" applyBorder="1" applyAlignment="1">
      <alignment horizontal="center" vertical="center"/>
      <protection/>
    </xf>
    <xf numFmtId="14" fontId="22" fillId="0" borderId="15" xfId="58" applyNumberFormat="1" applyFont="1" applyFill="1" applyBorder="1" applyAlignment="1">
      <alignment horizontal="center" vertical="center"/>
      <protection/>
    </xf>
    <xf numFmtId="41" fontId="23" fillId="0" borderId="17" xfId="58" applyNumberFormat="1" applyFont="1" applyFill="1" applyBorder="1" applyAlignment="1">
      <alignment horizontal="center" vertical="center"/>
      <protection/>
    </xf>
    <xf numFmtId="41" fontId="22" fillId="0" borderId="15" xfId="58" applyNumberFormat="1" applyFont="1" applyFill="1" applyBorder="1" applyAlignment="1">
      <alignment horizontal="center" vertical="center"/>
      <protection/>
    </xf>
    <xf numFmtId="41" fontId="22" fillId="0" borderId="16" xfId="58" applyNumberFormat="1" applyFont="1" applyFill="1" applyBorder="1" applyAlignment="1">
      <alignment horizontal="center" vertical="center"/>
      <protection/>
    </xf>
    <xf numFmtId="0" fontId="23" fillId="0" borderId="12" xfId="58" applyFont="1" applyFill="1" applyBorder="1" applyAlignment="1">
      <alignment vertical="center"/>
      <protection/>
    </xf>
    <xf numFmtId="0" fontId="21" fillId="0" borderId="12" xfId="58" applyFont="1" applyFill="1" applyBorder="1" applyAlignment="1">
      <alignment horizontal="justify" vertical="center"/>
      <protection/>
    </xf>
    <xf numFmtId="41" fontId="23" fillId="0" borderId="15" xfId="58" applyNumberFormat="1" applyFont="1" applyFill="1" applyBorder="1" applyAlignment="1">
      <alignment vertical="center"/>
      <protection/>
    </xf>
    <xf numFmtId="0" fontId="23" fillId="0" borderId="12" xfId="58" applyFont="1" applyFill="1" applyBorder="1" applyAlignment="1">
      <alignment horizontal="justify" vertical="top" wrapText="1"/>
      <protection/>
    </xf>
    <xf numFmtId="0" fontId="23" fillId="0" borderId="12" xfId="58" applyFont="1" applyFill="1" applyBorder="1" applyAlignment="1">
      <alignment horizontal="justify" vertical="center"/>
      <protection/>
    </xf>
    <xf numFmtId="181" fontId="23" fillId="0" borderId="15" xfId="58" applyNumberFormat="1" applyFont="1" applyFill="1" applyBorder="1" applyAlignment="1">
      <alignment vertical="center"/>
      <protection/>
    </xf>
    <xf numFmtId="0" fontId="21" fillId="0" borderId="12" xfId="58" applyFont="1" applyBorder="1" applyAlignment="1">
      <alignment vertical="center"/>
      <protection/>
    </xf>
    <xf numFmtId="181" fontId="23" fillId="0" borderId="15" xfId="58" applyNumberFormat="1" applyFont="1" applyBorder="1" applyAlignment="1">
      <alignment vertical="center"/>
      <protection/>
    </xf>
    <xf numFmtId="0" fontId="21" fillId="0" borderId="17" xfId="58" applyFont="1" applyBorder="1" applyAlignment="1">
      <alignment vertical="center"/>
      <protection/>
    </xf>
    <xf numFmtId="181" fontId="23" fillId="0" borderId="18" xfId="58" applyNumberFormat="1" applyFont="1" applyFill="1" applyBorder="1" applyAlignment="1">
      <alignment horizontal="center" vertical="center"/>
      <protection/>
    </xf>
    <xf numFmtId="0" fontId="21" fillId="0" borderId="0" xfId="58" applyFont="1" applyAlignment="1">
      <alignment vertical="center"/>
      <protection/>
    </xf>
    <xf numFmtId="41" fontId="21" fillId="0" borderId="0" xfId="58" applyNumberFormat="1" applyFont="1" applyAlignment="1">
      <alignment vertical="center"/>
      <protection/>
    </xf>
    <xf numFmtId="41" fontId="21" fillId="0" borderId="0" xfId="58" applyNumberFormat="1" applyFont="1" applyFill="1" applyAlignment="1">
      <alignment vertical="center"/>
      <protection/>
    </xf>
    <xf numFmtId="41" fontId="3"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41" fontId="1" fillId="0" borderId="0" xfId="0" applyNumberFormat="1" applyFont="1" applyFill="1" applyBorder="1" applyAlignment="1">
      <alignment vertical="center"/>
    </xf>
    <xf numFmtId="0" fontId="15" fillId="0" borderId="0" xfId="0" applyFont="1" applyFill="1" applyAlignment="1">
      <alignment/>
    </xf>
    <xf numFmtId="0" fontId="1"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41"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xf>
    <xf numFmtId="0" fontId="3" fillId="0" borderId="0" xfId="0" applyFont="1" applyFill="1" applyBorder="1" applyAlignment="1" quotePrefix="1">
      <alignment horizontal="left" vertical="center"/>
    </xf>
    <xf numFmtId="41" fontId="1" fillId="0" borderId="0" xfId="42" applyNumberFormat="1" applyFont="1" applyFill="1" applyBorder="1" applyAlignment="1">
      <alignment vertical="center"/>
    </xf>
    <xf numFmtId="43" fontId="3" fillId="0" borderId="0" xfId="42" applyNumberFormat="1" applyFont="1" applyFill="1" applyBorder="1" applyAlignment="1">
      <alignment vertical="center"/>
    </xf>
    <xf numFmtId="178" fontId="3" fillId="0" borderId="0" xfId="42" applyNumberFormat="1" applyFont="1" applyFill="1" applyBorder="1" applyAlignment="1">
      <alignment vertical="center"/>
    </xf>
    <xf numFmtId="0" fontId="24" fillId="0" borderId="0" xfId="0" applyFont="1" applyFill="1" applyBorder="1" applyAlignment="1">
      <alignment horizontal="left" vertical="center"/>
    </xf>
    <xf numFmtId="0" fontId="19" fillId="0" borderId="0" xfId="0" applyFont="1" applyFill="1" applyBorder="1" applyAlignment="1">
      <alignment vertical="center"/>
    </xf>
    <xf numFmtId="178" fontId="1" fillId="0" borderId="0"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0" xfId="0" applyFont="1" applyFill="1" applyBorder="1" applyAlignment="1" quotePrefix="1">
      <alignment horizontal="left" vertical="center"/>
    </xf>
    <xf numFmtId="0" fontId="19" fillId="0" borderId="0" xfId="0" applyFont="1" applyFill="1" applyBorder="1" applyAlignment="1">
      <alignment horizontal="center" vertical="center"/>
    </xf>
    <xf numFmtId="41" fontId="19" fillId="0" borderId="0" xfId="0" applyNumberFormat="1" applyFont="1" applyFill="1" applyBorder="1" applyAlignment="1">
      <alignment vertical="center"/>
    </xf>
    <xf numFmtId="178" fontId="19" fillId="0" borderId="0" xfId="0" applyNumberFormat="1" applyFont="1" applyFill="1" applyBorder="1" applyAlignment="1">
      <alignment vertical="center"/>
    </xf>
    <xf numFmtId="0" fontId="25" fillId="0" borderId="0" xfId="0" applyFont="1" applyFill="1" applyBorder="1" applyAlignment="1">
      <alignment vertical="center"/>
    </xf>
    <xf numFmtId="0" fontId="19"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8" fillId="0" borderId="0" xfId="0" applyNumberFormat="1" applyFont="1" applyAlignment="1">
      <alignment/>
    </xf>
    <xf numFmtId="178" fontId="10" fillId="0" borderId="0" xfId="42" applyNumberFormat="1" applyFont="1" applyFill="1" applyBorder="1" applyAlignment="1">
      <alignment vertical="center"/>
    </xf>
    <xf numFmtId="0" fontId="3" fillId="0" borderId="0" xfId="0" applyFont="1" applyAlignment="1">
      <alignment vertical="top" wrapText="1"/>
    </xf>
    <xf numFmtId="0" fontId="1" fillId="0" borderId="19" xfId="0" applyFont="1" applyFill="1" applyBorder="1" applyAlignment="1">
      <alignment horizontal="center" vertical="top" wrapText="1"/>
    </xf>
    <xf numFmtId="41" fontId="1" fillId="0" borderId="20" xfId="0" applyNumberFormat="1" applyFont="1" applyFill="1" applyBorder="1" applyAlignment="1">
      <alignment horizontal="right" vertical="top" wrapText="1"/>
    </xf>
    <xf numFmtId="41" fontId="1" fillId="0" borderId="21" xfId="0" applyNumberFormat="1" applyFont="1" applyFill="1" applyBorder="1" applyAlignment="1">
      <alignment horizontal="right" vertical="top" wrapText="1"/>
    </xf>
    <xf numFmtId="41" fontId="1" fillId="0" borderId="22" xfId="0" applyNumberFormat="1" applyFont="1" applyFill="1" applyBorder="1" applyAlignment="1">
      <alignment horizontal="right" vertical="top" wrapText="1"/>
    </xf>
    <xf numFmtId="0" fontId="1" fillId="0" borderId="0" xfId="0" applyFont="1" applyAlignment="1">
      <alignment horizontal="justify" vertical="top" wrapText="1"/>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26" fillId="0" borderId="0" xfId="0" applyFont="1" applyFill="1" applyBorder="1" applyAlignment="1">
      <alignment horizontal="left" vertical="top" wrapText="1"/>
    </xf>
    <xf numFmtId="0" fontId="1" fillId="0" borderId="0" xfId="0" applyFont="1" applyFill="1" applyAlignment="1">
      <alignment vertical="top" wrapText="1"/>
    </xf>
    <xf numFmtId="0" fontId="1" fillId="0" borderId="0" xfId="0" applyFont="1" applyFill="1" applyAlignment="1">
      <alignment/>
    </xf>
    <xf numFmtId="0" fontId="3" fillId="33" borderId="0" xfId="0" applyFont="1" applyFill="1" applyAlignment="1" quotePrefix="1">
      <alignment horizontal="center" vertical="top" wrapText="1"/>
    </xf>
    <xf numFmtId="0" fontId="1" fillId="0" borderId="0" xfId="0" applyFont="1" applyAlignment="1">
      <alignment wrapText="1"/>
    </xf>
    <xf numFmtId="178" fontId="13" fillId="0" borderId="0" xfId="42" applyNumberFormat="1" applyFont="1" applyAlignment="1">
      <alignment horizontal="left" vertical="top" wrapText="1"/>
    </xf>
    <xf numFmtId="178" fontId="13" fillId="0" borderId="0" xfId="42" applyNumberFormat="1" applyFont="1" applyAlignment="1">
      <alignment horizontal="center" vertical="top" wrapText="1"/>
    </xf>
    <xf numFmtId="0" fontId="1" fillId="0" borderId="0" xfId="0" applyFont="1" applyFill="1" applyAlignment="1" quotePrefix="1">
      <alignment horizontal="left" vertical="top" wrapText="1"/>
    </xf>
    <xf numFmtId="0" fontId="1" fillId="0" borderId="11" xfId="0" applyFont="1" applyBorder="1" applyAlignment="1" quotePrefix="1">
      <alignment horizontal="center" vertical="top" wrapText="1"/>
    </xf>
    <xf numFmtId="41" fontId="3" fillId="0" borderId="13" xfId="0" applyNumberFormat="1" applyFont="1" applyBorder="1" applyAlignment="1">
      <alignment horizontal="center" vertical="top" wrapText="1"/>
    </xf>
    <xf numFmtId="0" fontId="1" fillId="0" borderId="12" xfId="0" applyFont="1" applyBorder="1" applyAlignment="1" quotePrefix="1">
      <alignment horizontal="center" vertical="top" wrapText="1"/>
    </xf>
    <xf numFmtId="14" fontId="3" fillId="0" borderId="15" xfId="0" applyNumberFormat="1" applyFont="1" applyBorder="1" applyAlignment="1">
      <alignment horizontal="center" vertical="top" wrapText="1"/>
    </xf>
    <xf numFmtId="0" fontId="1" fillId="0" borderId="17" xfId="0" applyFont="1" applyBorder="1" applyAlignment="1" quotePrefix="1">
      <alignment horizontal="center" vertical="top" wrapText="1"/>
    </xf>
    <xf numFmtId="41" fontId="3" fillId="0" borderId="18" xfId="0" applyNumberFormat="1" applyFont="1" applyBorder="1" applyAlignment="1">
      <alignment horizontal="center" vertical="top" wrapText="1"/>
    </xf>
    <xf numFmtId="41" fontId="3" fillId="0" borderId="18" xfId="0" applyNumberFormat="1" applyFont="1" applyFill="1" applyBorder="1" applyAlignment="1">
      <alignment horizontal="center" vertical="top" wrapText="1"/>
    </xf>
    <xf numFmtId="41" fontId="3" fillId="0" borderId="23" xfId="0" applyNumberFormat="1" applyFont="1" applyFill="1" applyBorder="1" applyAlignment="1">
      <alignment horizontal="center" vertical="top" wrapText="1"/>
    </xf>
    <xf numFmtId="0" fontId="1" fillId="0" borderId="24" xfId="0" applyFont="1" applyBorder="1" applyAlignment="1">
      <alignment horizontal="center" vertical="top" wrapText="1"/>
    </xf>
    <xf numFmtId="41" fontId="1" fillId="0" borderId="23" xfId="43" applyFont="1" applyBorder="1" applyAlignment="1">
      <alignment vertical="top" wrapText="1"/>
    </xf>
    <xf numFmtId="41" fontId="1" fillId="0" borderId="23" xfId="0" applyNumberFormat="1" applyFont="1" applyFill="1" applyBorder="1" applyAlignment="1">
      <alignment vertical="top" wrapText="1"/>
    </xf>
    <xf numFmtId="187" fontId="1" fillId="0" borderId="23" xfId="0" applyNumberFormat="1" applyFont="1" applyFill="1" applyBorder="1" applyAlignment="1">
      <alignment horizontal="center" vertical="top" wrapText="1"/>
    </xf>
    <xf numFmtId="41" fontId="1" fillId="0" borderId="23" xfId="0" applyNumberFormat="1" applyFont="1" applyBorder="1" applyAlignment="1">
      <alignment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78" fontId="1" fillId="0" borderId="0" xfId="42" applyNumberFormat="1" applyFont="1" applyFill="1" applyBorder="1" applyAlignment="1">
      <alignment horizontal="right" vertical="top" wrapText="1"/>
    </xf>
    <xf numFmtId="178" fontId="8" fillId="0" borderId="0" xfId="42" applyNumberFormat="1" applyFont="1" applyFill="1" applyAlignment="1">
      <alignment horizontal="right"/>
    </xf>
    <xf numFmtId="0" fontId="1" fillId="0" borderId="0" xfId="0" applyFont="1" applyFill="1" applyAlignment="1">
      <alignment horizontal="left"/>
    </xf>
    <xf numFmtId="178" fontId="1" fillId="0" borderId="25" xfId="42" applyNumberFormat="1" applyFont="1" applyFill="1" applyBorder="1" applyAlignment="1">
      <alignment horizontal="right" vertical="top" wrapText="1"/>
    </xf>
    <xf numFmtId="178" fontId="8" fillId="0" borderId="0" xfId="42" applyNumberFormat="1" applyFont="1" applyAlignment="1">
      <alignment vertical="top" wrapText="1"/>
    </xf>
    <xf numFmtId="41" fontId="1" fillId="0" borderId="0" xfId="0" applyNumberFormat="1" applyFont="1" applyAlignment="1">
      <alignment horizontal="right" vertical="top" wrapText="1"/>
    </xf>
    <xf numFmtId="41" fontId="1" fillId="0" borderId="0" xfId="0" applyNumberFormat="1" applyFont="1" applyAlignment="1">
      <alignment horizontal="left" vertical="top" wrapText="1"/>
    </xf>
    <xf numFmtId="41" fontId="1" fillId="0" borderId="26" xfId="0" applyNumberFormat="1" applyFont="1" applyBorder="1" applyAlignment="1">
      <alignment vertical="top" wrapText="1"/>
    </xf>
    <xf numFmtId="0" fontId="8" fillId="33" borderId="13" xfId="0" applyFont="1" applyFill="1" applyBorder="1" applyAlignment="1">
      <alignment horizontal="center"/>
    </xf>
    <xf numFmtId="0" fontId="8" fillId="33" borderId="15" xfId="0" applyFont="1" applyFill="1" applyBorder="1" applyAlignment="1">
      <alignment horizontal="center"/>
    </xf>
    <xf numFmtId="15" fontId="8" fillId="33" borderId="18" xfId="0" applyNumberFormat="1" applyFont="1" applyFill="1" applyBorder="1" applyAlignment="1" quotePrefix="1">
      <alignment horizontal="center"/>
    </xf>
    <xf numFmtId="0" fontId="9" fillId="0" borderId="0" xfId="0" applyFont="1" applyAlignment="1">
      <alignment horizontal="center" vertical="top" wrapText="1"/>
    </xf>
    <xf numFmtId="0" fontId="1" fillId="0" borderId="0" xfId="0" applyFont="1" applyBorder="1" applyAlignment="1">
      <alignment horizontal="left"/>
    </xf>
    <xf numFmtId="178" fontId="1" fillId="0" borderId="10" xfId="42" applyNumberFormat="1" applyFont="1" applyBorder="1" applyAlignment="1">
      <alignment vertical="top" wrapText="1"/>
    </xf>
    <xf numFmtId="178" fontId="1" fillId="0" borderId="0" xfId="42" applyNumberFormat="1" applyFont="1" applyAlignment="1">
      <alignment vertical="top" wrapText="1"/>
    </xf>
    <xf numFmtId="0" fontId="1" fillId="0" borderId="0" xfId="0" applyFont="1" applyBorder="1" applyAlignment="1" quotePrefix="1">
      <alignment horizontal="left"/>
    </xf>
    <xf numFmtId="178" fontId="1" fillId="0" borderId="0" xfId="42" applyNumberFormat="1" applyFont="1" applyFill="1" applyBorder="1" applyAlignment="1">
      <alignment horizontal="left"/>
    </xf>
    <xf numFmtId="178" fontId="1" fillId="0" borderId="0" xfId="42" applyNumberFormat="1" applyFont="1" applyAlignment="1">
      <alignment horizontal="center" vertical="top" wrapText="1"/>
    </xf>
    <xf numFmtId="178" fontId="1" fillId="0" borderId="0" xfId="42" applyNumberFormat="1" applyFont="1" applyAlignment="1">
      <alignment/>
    </xf>
    <xf numFmtId="178" fontId="1" fillId="0" borderId="23" xfId="42" applyNumberFormat="1" applyFont="1" applyBorder="1" applyAlignment="1">
      <alignment horizontal="left"/>
    </xf>
    <xf numFmtId="178" fontId="8" fillId="0" borderId="0" xfId="42" applyNumberFormat="1" applyFont="1" applyBorder="1" applyAlignment="1">
      <alignment horizontal="left"/>
    </xf>
    <xf numFmtId="43" fontId="1" fillId="0" borderId="10" xfId="42" applyNumberFormat="1" applyFont="1" applyBorder="1" applyAlignment="1">
      <alignment horizontal="left"/>
    </xf>
    <xf numFmtId="178" fontId="13" fillId="0" borderId="0" xfId="42" applyNumberFormat="1" applyFont="1" applyAlignment="1">
      <alignment vertical="top" wrapText="1"/>
    </xf>
    <xf numFmtId="0" fontId="1" fillId="0" borderId="13" xfId="0" applyFont="1" applyBorder="1" applyAlignment="1">
      <alignment horizontal="center" vertical="top" wrapText="1"/>
    </xf>
    <xf numFmtId="0" fontId="1" fillId="0" borderId="13" xfId="0" applyFont="1" applyBorder="1" applyAlignment="1">
      <alignment horizontal="center" wrapText="1"/>
    </xf>
    <xf numFmtId="15" fontId="1" fillId="0" borderId="15" xfId="0" applyNumberFormat="1" applyFont="1" applyBorder="1" applyAlignment="1">
      <alignment horizontal="center" vertical="top" wrapText="1"/>
    </xf>
    <xf numFmtId="0" fontId="1" fillId="0" borderId="15" xfId="0" applyFont="1" applyBorder="1" applyAlignment="1">
      <alignment horizontal="center" vertical="top" wrapText="1"/>
    </xf>
    <xf numFmtId="0" fontId="1" fillId="0" borderId="27" xfId="0" applyFont="1" applyFill="1" applyBorder="1" applyAlignment="1">
      <alignment vertical="top" wrapText="1"/>
    </xf>
    <xf numFmtId="0" fontId="1" fillId="0" borderId="13" xfId="0" applyFont="1" applyFill="1" applyBorder="1" applyAlignment="1">
      <alignment vertical="top" wrapText="1"/>
    </xf>
    <xf numFmtId="0" fontId="1" fillId="0" borderId="0" xfId="0" applyFont="1" applyFill="1" applyBorder="1" applyAlignment="1" quotePrefix="1">
      <alignment horizontal="left" vertical="justify"/>
    </xf>
    <xf numFmtId="41" fontId="1" fillId="0" borderId="15" xfId="0" applyNumberFormat="1" applyFont="1" applyFill="1" applyBorder="1" applyAlignment="1">
      <alignment vertical="top" wrapText="1"/>
    </xf>
    <xf numFmtId="0" fontId="1" fillId="0" borderId="28" xfId="0" applyFont="1" applyFill="1" applyBorder="1" applyAlignment="1" quotePrefix="1">
      <alignment horizontal="left" vertical="justify"/>
    </xf>
    <xf numFmtId="0" fontId="1" fillId="0" borderId="28" xfId="0" applyFont="1" applyFill="1" applyBorder="1" applyAlignment="1">
      <alignment vertical="top" wrapText="1"/>
    </xf>
    <xf numFmtId="41" fontId="1" fillId="0" borderId="18" xfId="0" applyNumberFormat="1" applyFont="1" applyFill="1" applyBorder="1" applyAlignment="1">
      <alignment vertical="top" wrapText="1"/>
    </xf>
    <xf numFmtId="0" fontId="1" fillId="0" borderId="12" xfId="0" applyFont="1" applyBorder="1" applyAlignment="1">
      <alignment horizontal="center" vertical="top" wrapText="1"/>
    </xf>
    <xf numFmtId="0" fontId="1" fillId="0" borderId="0" xfId="0" applyFont="1" applyBorder="1" applyAlignment="1">
      <alignment vertical="top" wrapText="1"/>
    </xf>
    <xf numFmtId="41" fontId="3" fillId="0" borderId="15" xfId="0" applyNumberFormat="1" applyFont="1" applyFill="1" applyBorder="1" applyAlignment="1">
      <alignment vertical="top" wrapText="1"/>
    </xf>
    <xf numFmtId="41" fontId="3" fillId="0" borderId="15" xfId="0" applyNumberFormat="1" applyFont="1" applyBorder="1" applyAlignment="1">
      <alignment vertical="top" wrapText="1"/>
    </xf>
    <xf numFmtId="0" fontId="1" fillId="0" borderId="25" xfId="0" applyFont="1" applyBorder="1" applyAlignment="1">
      <alignment vertical="top" wrapText="1"/>
    </xf>
    <xf numFmtId="41" fontId="1" fillId="0" borderId="15" xfId="0" applyNumberFormat="1" applyFont="1" applyBorder="1" applyAlignment="1">
      <alignment vertical="top" wrapText="1"/>
    </xf>
    <xf numFmtId="0" fontId="1" fillId="0" borderId="28" xfId="0" applyFont="1" applyBorder="1" applyAlignment="1">
      <alignment vertical="top" wrapText="1"/>
    </xf>
    <xf numFmtId="0" fontId="8" fillId="0" borderId="28" xfId="0" applyFont="1" applyBorder="1" applyAlignment="1">
      <alignment horizontal="left"/>
    </xf>
    <xf numFmtId="41" fontId="3" fillId="0" borderId="18" xfId="0" applyNumberFormat="1" applyFont="1" applyFill="1" applyBorder="1" applyAlignment="1">
      <alignment vertical="top" wrapText="1"/>
    </xf>
    <xf numFmtId="41" fontId="3" fillId="0" borderId="18" xfId="0" applyNumberFormat="1" applyFont="1" applyBorder="1" applyAlignment="1">
      <alignment vertical="top" wrapText="1"/>
    </xf>
    <xf numFmtId="0" fontId="3" fillId="33" borderId="0" xfId="0" applyFont="1" applyFill="1" applyAlignment="1">
      <alignment vertical="top" wrapText="1"/>
    </xf>
    <xf numFmtId="0" fontId="1" fillId="0" borderId="0" xfId="0" applyFont="1" applyAlignment="1">
      <alignment horizontal="left" vertical="top"/>
    </xf>
    <xf numFmtId="41" fontId="21" fillId="0" borderId="13" xfId="43" applyFont="1" applyFill="1" applyBorder="1" applyAlignment="1">
      <alignment vertical="center"/>
    </xf>
    <xf numFmtId="41" fontId="21" fillId="0" borderId="18" xfId="58" applyNumberFormat="1" applyFont="1" applyFill="1" applyBorder="1" applyAlignment="1">
      <alignment vertical="center"/>
      <protection/>
    </xf>
    <xf numFmtId="41" fontId="21" fillId="0" borderId="15" xfId="58" applyNumberFormat="1" applyFont="1" applyFill="1" applyBorder="1" applyAlignment="1">
      <alignment vertical="center"/>
      <protection/>
    </xf>
    <xf numFmtId="41" fontId="23" fillId="0" borderId="29" xfId="58" applyNumberFormat="1" applyFont="1" applyFill="1" applyBorder="1" applyAlignment="1">
      <alignment vertical="center"/>
      <protection/>
    </xf>
    <xf numFmtId="181" fontId="21" fillId="0" borderId="15" xfId="58" applyNumberFormat="1" applyFont="1" applyFill="1" applyBorder="1" applyAlignment="1">
      <alignment vertical="center"/>
      <protection/>
    </xf>
    <xf numFmtId="41" fontId="21" fillId="0" borderId="15" xfId="58" applyNumberFormat="1" applyFont="1" applyFill="1" applyBorder="1" applyAlignment="1">
      <alignment horizontal="right" vertical="center"/>
      <protection/>
    </xf>
    <xf numFmtId="41" fontId="23" fillId="0" borderId="30" xfId="58" applyNumberFormat="1" applyFont="1" applyFill="1" applyBorder="1" applyAlignment="1">
      <alignment vertical="center"/>
      <protection/>
    </xf>
    <xf numFmtId="41" fontId="23" fillId="0" borderId="12" xfId="58" applyNumberFormat="1" applyFont="1" applyFill="1" applyBorder="1" applyAlignment="1">
      <alignment vertical="center"/>
      <protection/>
    </xf>
    <xf numFmtId="41" fontId="21" fillId="0" borderId="12" xfId="58" applyNumberFormat="1" applyFont="1" applyFill="1" applyBorder="1" applyAlignment="1">
      <alignment vertical="center"/>
      <protection/>
    </xf>
    <xf numFmtId="41" fontId="21" fillId="0" borderId="12" xfId="58" applyNumberFormat="1" applyFont="1" applyFill="1" applyBorder="1" applyAlignment="1">
      <alignment horizontal="right" vertical="center"/>
      <protection/>
    </xf>
    <xf numFmtId="41" fontId="23" fillId="0" borderId="30" xfId="58" applyNumberFormat="1" applyFont="1" applyFill="1" applyBorder="1" applyAlignment="1">
      <alignment horizontal="center" vertical="center"/>
      <protection/>
    </xf>
    <xf numFmtId="41" fontId="23" fillId="0" borderId="29" xfId="58" applyNumberFormat="1" applyFont="1" applyFill="1" applyBorder="1" applyAlignment="1">
      <alignment horizontal="center" vertical="center"/>
      <protection/>
    </xf>
    <xf numFmtId="41" fontId="21" fillId="0" borderId="12" xfId="58" applyNumberFormat="1" applyFont="1" applyFill="1" applyBorder="1" applyAlignment="1">
      <alignment horizontal="center" vertical="center"/>
      <protection/>
    </xf>
    <xf numFmtId="41" fontId="21" fillId="0" borderId="15" xfId="58" applyNumberFormat="1" applyFont="1" applyFill="1" applyBorder="1" applyAlignment="1">
      <alignment horizontal="center" vertical="center"/>
      <protection/>
    </xf>
    <xf numFmtId="181" fontId="23" fillId="0" borderId="12" xfId="58" applyNumberFormat="1" applyFont="1" applyFill="1" applyBorder="1" applyAlignment="1">
      <alignment vertical="center"/>
      <protection/>
    </xf>
    <xf numFmtId="181" fontId="23" fillId="0" borderId="17" xfId="58" applyNumberFormat="1" applyFont="1" applyFill="1" applyBorder="1" applyAlignment="1">
      <alignment horizontal="center" vertical="center"/>
      <protection/>
    </xf>
    <xf numFmtId="178" fontId="3" fillId="0" borderId="0" xfId="0" applyNumberFormat="1" applyFont="1" applyFill="1" applyBorder="1" applyAlignment="1">
      <alignment horizontal="center" vertical="center"/>
    </xf>
    <xf numFmtId="41" fontId="1" fillId="0" borderId="25" xfId="0" applyNumberFormat="1" applyFont="1" applyFill="1" applyBorder="1" applyAlignment="1">
      <alignment vertical="center"/>
    </xf>
    <xf numFmtId="178" fontId="1" fillId="0" borderId="0" xfId="42" applyNumberFormat="1" applyFont="1" applyFill="1" applyAlignment="1">
      <alignment horizontal="right"/>
    </xf>
    <xf numFmtId="41" fontId="3" fillId="0" borderId="10" xfId="0" applyNumberFormat="1" applyFont="1" applyFill="1" applyBorder="1" applyAlignment="1">
      <alignment vertical="center"/>
    </xf>
    <xf numFmtId="41" fontId="1" fillId="0" borderId="28" xfId="0" applyNumberFormat="1" applyFont="1" applyFill="1" applyBorder="1" applyAlignment="1">
      <alignment vertical="center"/>
    </xf>
    <xf numFmtId="41" fontId="3" fillId="0" borderId="26" xfId="0" applyNumberFormat="1" applyFont="1" applyFill="1" applyBorder="1" applyAlignment="1">
      <alignmen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28" xfId="0" applyFont="1" applyFill="1" applyBorder="1" applyAlignment="1">
      <alignment horizontal="center" vertical="center"/>
    </xf>
    <xf numFmtId="0" fontId="3" fillId="0" borderId="13" xfId="0" applyFont="1" applyFill="1" applyBorder="1" applyAlignment="1">
      <alignment horizontal="justify"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15" xfId="0" applyFont="1" applyFill="1" applyBorder="1" applyAlignment="1">
      <alignment horizontal="justify" vertical="center"/>
    </xf>
    <xf numFmtId="0" fontId="0" fillId="0" borderId="18" xfId="0" applyFont="1" applyFill="1" applyBorder="1" applyAlignment="1">
      <alignment horizontal="justify" vertical="center"/>
    </xf>
    <xf numFmtId="0" fontId="3" fillId="0" borderId="18" xfId="0" applyFont="1" applyFill="1" applyBorder="1" applyAlignment="1">
      <alignment horizontal="center" vertical="center"/>
    </xf>
    <xf numFmtId="0" fontId="0" fillId="0" borderId="11" xfId="0" applyFont="1" applyFill="1" applyBorder="1" applyAlignment="1">
      <alignment horizontal="left" vertical="center"/>
    </xf>
    <xf numFmtId="3" fontId="0" fillId="0" borderId="15" xfId="42" applyNumberFormat="1" applyFont="1" applyFill="1" applyBorder="1" applyAlignment="1">
      <alignment horizontal="right" vertical="center"/>
    </xf>
    <xf numFmtId="41" fontId="0" fillId="0" borderId="15" xfId="42" applyNumberFormat="1" applyFont="1" applyFill="1" applyBorder="1" applyAlignment="1">
      <alignment horizontal="right" vertical="center"/>
    </xf>
    <xf numFmtId="0" fontId="0" fillId="0" borderId="12" xfId="0" applyFont="1" applyFill="1" applyBorder="1" applyAlignment="1">
      <alignment horizontal="left" vertical="center"/>
    </xf>
    <xf numFmtId="41" fontId="0" fillId="0" borderId="12" xfId="42" applyNumberFormat="1" applyFont="1" applyFill="1" applyBorder="1" applyAlignment="1">
      <alignment horizontal="right" vertical="center"/>
    </xf>
    <xf numFmtId="178" fontId="0" fillId="0" borderId="15" xfId="42" applyNumberFormat="1" applyFont="1" applyFill="1" applyBorder="1" applyAlignment="1">
      <alignment horizontal="right" vertical="center"/>
    </xf>
    <xf numFmtId="3" fontId="0" fillId="0" borderId="23" xfId="42" applyNumberFormat="1" applyFont="1" applyFill="1" applyBorder="1" applyAlignment="1">
      <alignment horizontal="right" vertical="center"/>
    </xf>
    <xf numFmtId="41" fontId="0" fillId="0" borderId="23" xfId="42" applyNumberFormat="1" applyFont="1" applyFill="1" applyBorder="1" applyAlignment="1">
      <alignment horizontal="right" vertical="center"/>
    </xf>
    <xf numFmtId="3" fontId="0" fillId="0" borderId="12" xfId="42" applyNumberFormat="1" applyFont="1" applyFill="1" applyBorder="1" applyAlignment="1">
      <alignment horizontal="right" vertical="center"/>
    </xf>
    <xf numFmtId="0" fontId="0" fillId="0" borderId="15" xfId="0" applyFont="1" applyFill="1" applyBorder="1" applyAlignment="1">
      <alignment horizontal="left" vertical="center"/>
    </xf>
    <xf numFmtId="178" fontId="0" fillId="0" borderId="12" xfId="42" applyNumberFormat="1" applyFont="1" applyFill="1" applyBorder="1" applyAlignment="1">
      <alignment horizontal="right" vertical="center"/>
    </xf>
    <xf numFmtId="37" fontId="0" fillId="0" borderId="15"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8" fontId="0" fillId="0" borderId="23" xfId="42" applyNumberFormat="1" applyFont="1" applyFill="1" applyBorder="1" applyAlignment="1">
      <alignment horizontal="right" vertical="center"/>
    </xf>
    <xf numFmtId="0" fontId="0" fillId="0" borderId="18" xfId="0" applyFont="1" applyFill="1" applyBorder="1" applyAlignment="1">
      <alignment horizontal="left" vertical="center"/>
    </xf>
    <xf numFmtId="3" fontId="0" fillId="0" borderId="18"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0" fillId="0" borderId="15" xfId="0" applyFont="1" applyFill="1" applyBorder="1" applyAlignment="1">
      <alignment horizontal="left" vertical="center" wrapText="1"/>
    </xf>
    <xf numFmtId="0" fontId="0" fillId="0" borderId="15" xfId="0" applyFont="1" applyFill="1" applyBorder="1" applyAlignment="1">
      <alignment/>
    </xf>
    <xf numFmtId="0" fontId="0" fillId="0" borderId="12" xfId="0" applyFont="1" applyFill="1" applyBorder="1" applyAlignment="1">
      <alignment horizontal="left" vertical="center" wrapText="1"/>
    </xf>
    <xf numFmtId="178" fontId="0" fillId="0" borderId="0" xfId="42" applyNumberFormat="1" applyFont="1" applyFill="1" applyBorder="1" applyAlignment="1">
      <alignment horizontal="right" vertical="center"/>
    </xf>
    <xf numFmtId="17" fontId="3" fillId="0" borderId="0" xfId="57" applyNumberFormat="1" applyFont="1" applyFill="1" applyBorder="1" applyAlignment="1">
      <alignment horizontal="center" vertical="center" wrapText="1"/>
      <protection/>
    </xf>
    <xf numFmtId="37" fontId="3" fillId="0" borderId="0" xfId="57" applyNumberFormat="1" applyFont="1" applyFill="1" applyBorder="1" applyAlignment="1">
      <alignment horizontal="center" vertical="center"/>
      <protection/>
    </xf>
    <xf numFmtId="178" fontId="1" fillId="0" borderId="28" xfId="42" applyNumberFormat="1" applyFont="1" applyBorder="1" applyAlignment="1">
      <alignment/>
    </xf>
    <xf numFmtId="178" fontId="1" fillId="0" borderId="0" xfId="42" applyNumberFormat="1" applyFont="1" applyBorder="1" applyAlignment="1">
      <alignment/>
    </xf>
    <xf numFmtId="178" fontId="1" fillId="0" borderId="25" xfId="42" applyNumberFormat="1" applyFont="1" applyBorder="1" applyAlignment="1">
      <alignment/>
    </xf>
    <xf numFmtId="178" fontId="1" fillId="0" borderId="26" xfId="42" applyNumberFormat="1" applyFont="1" applyBorder="1" applyAlignment="1">
      <alignment/>
    </xf>
    <xf numFmtId="178" fontId="1" fillId="0" borderId="0" xfId="42" applyNumberFormat="1" applyFont="1" applyFill="1" applyAlignment="1">
      <alignment/>
    </xf>
    <xf numFmtId="178" fontId="1" fillId="0" borderId="25" xfId="42" applyNumberFormat="1" applyFont="1" applyFill="1" applyBorder="1" applyAlignment="1">
      <alignment/>
    </xf>
    <xf numFmtId="0" fontId="1" fillId="0" borderId="23" xfId="0" applyFont="1" applyFill="1" applyBorder="1" applyAlignment="1">
      <alignment horizontal="center" vertical="top" wrapText="1"/>
    </xf>
    <xf numFmtId="178" fontId="1" fillId="0" borderId="23" xfId="42" applyNumberFormat="1" applyFont="1" applyFill="1" applyBorder="1" applyAlignment="1">
      <alignment/>
    </xf>
    <xf numFmtId="41" fontId="1" fillId="0" borderId="29" xfId="0" applyNumberFormat="1" applyFont="1" applyFill="1" applyBorder="1" applyAlignment="1">
      <alignment horizontal="center"/>
    </xf>
    <xf numFmtId="14" fontId="1" fillId="0" borderId="23" xfId="0" applyNumberFormat="1" applyFont="1" applyFill="1" applyBorder="1" applyAlignment="1">
      <alignment horizontal="center" vertical="top" wrapText="1"/>
    </xf>
    <xf numFmtId="178" fontId="1" fillId="0" borderId="23" xfId="42" applyNumberFormat="1" applyFont="1" applyFill="1" applyBorder="1" applyAlignment="1">
      <alignment horizontal="center" vertical="top" wrapText="1"/>
    </xf>
    <xf numFmtId="3" fontId="0" fillId="0" borderId="24" xfId="42" applyNumberFormat="1" applyFont="1" applyFill="1" applyBorder="1" applyAlignment="1">
      <alignment horizontal="right" vertical="center"/>
    </xf>
    <xf numFmtId="37" fontId="0" fillId="0" borderId="24" xfId="42" applyNumberFormat="1" applyFont="1" applyFill="1" applyBorder="1" applyAlignment="1">
      <alignment horizontal="right" vertical="center"/>
    </xf>
    <xf numFmtId="37" fontId="0" fillId="0" borderId="18" xfId="0" applyNumberFormat="1" applyFont="1" applyFill="1" applyBorder="1" applyAlignment="1">
      <alignment horizontal="right" vertical="center"/>
    </xf>
    <xf numFmtId="41" fontId="0" fillId="0" borderId="24" xfId="42" applyNumberFormat="1" applyFont="1" applyFill="1" applyBorder="1" applyAlignment="1">
      <alignment horizontal="right" vertical="center"/>
    </xf>
    <xf numFmtId="0" fontId="18" fillId="0" borderId="0" xfId="0" applyFont="1" applyAlignment="1">
      <alignment horizontal="left" indent="3"/>
    </xf>
    <xf numFmtId="0" fontId="18" fillId="0" borderId="0" xfId="0" applyFont="1" applyAlignment="1">
      <alignment horizontal="left" vertical="top" wrapText="1" indent="3"/>
    </xf>
    <xf numFmtId="0" fontId="18" fillId="0" borderId="0" xfId="0" applyFont="1" applyAlignment="1">
      <alignment horizontal="center" vertical="top" wrapText="1"/>
    </xf>
    <xf numFmtId="15" fontId="18" fillId="0" borderId="0" xfId="0" applyNumberFormat="1" applyFont="1" applyAlignment="1">
      <alignment horizontal="center" vertical="top" wrapText="1"/>
    </xf>
    <xf numFmtId="0" fontId="27" fillId="0" borderId="0" xfId="0" applyFont="1" applyAlignment="1">
      <alignment horizontal="left" vertical="top" wrapText="1" indent="3"/>
    </xf>
    <xf numFmtId="0" fontId="18" fillId="0" borderId="0" xfId="0" applyFont="1" applyAlignment="1">
      <alignment horizontal="justify"/>
    </xf>
    <xf numFmtId="0" fontId="1" fillId="0" borderId="18" xfId="0" applyFont="1" applyBorder="1" applyAlignment="1">
      <alignment horizontal="center" vertical="top" wrapText="1"/>
    </xf>
    <xf numFmtId="0" fontId="1" fillId="33" borderId="13" xfId="0" applyFont="1"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quotePrefix="1">
      <alignment horizontal="center"/>
    </xf>
    <xf numFmtId="0" fontId="1" fillId="0" borderId="0" xfId="0" applyFont="1" applyAlignment="1">
      <alignment horizontal="right" vertical="top" wrapText="1" indent="3"/>
    </xf>
    <xf numFmtId="41" fontId="1" fillId="0" borderId="0" xfId="0" applyNumberFormat="1" applyFont="1" applyFill="1" applyAlignment="1">
      <alignment vertical="top" wrapText="1"/>
    </xf>
    <xf numFmtId="41" fontId="1" fillId="0" borderId="0" xfId="0" applyNumberFormat="1" applyFont="1" applyBorder="1" applyAlignment="1">
      <alignment vertical="top" wrapText="1"/>
    </xf>
    <xf numFmtId="41" fontId="1" fillId="0" borderId="10" xfId="0" applyNumberFormat="1" applyFont="1" applyBorder="1" applyAlignment="1">
      <alignment vertical="top" wrapText="1"/>
    </xf>
    <xf numFmtId="0" fontId="20" fillId="33" borderId="0" xfId="0" applyFont="1" applyFill="1" applyAlignment="1">
      <alignment horizontal="center" vertical="top" wrapText="1"/>
    </xf>
    <xf numFmtId="0" fontId="2" fillId="33" borderId="0" xfId="58" applyFont="1" applyFill="1" applyAlignment="1">
      <alignment horizontal="center" vertical="top"/>
      <protection/>
    </xf>
    <xf numFmtId="0" fontId="3" fillId="33" borderId="0" xfId="58" applyFont="1" applyFill="1" applyAlignment="1">
      <alignment horizontal="center" vertical="center"/>
      <protection/>
    </xf>
    <xf numFmtId="0" fontId="2" fillId="0" borderId="0" xfId="0" applyFont="1" applyAlignment="1">
      <alignment horizontal="left" vertical="center" wrapText="1"/>
    </xf>
    <xf numFmtId="49" fontId="22" fillId="0" borderId="11" xfId="58" applyNumberFormat="1" applyFont="1" applyFill="1" applyBorder="1" applyAlignment="1">
      <alignment horizontal="center" vertical="center"/>
      <protection/>
    </xf>
    <xf numFmtId="49" fontId="22" fillId="0" borderId="31" xfId="58" applyNumberFormat="1" applyFont="1" applyFill="1" applyBorder="1" applyAlignment="1">
      <alignment horizontal="center" vertical="center"/>
      <protection/>
    </xf>
    <xf numFmtId="49" fontId="22" fillId="0" borderId="24" xfId="58" applyNumberFormat="1" applyFont="1" applyFill="1" applyBorder="1" applyAlignment="1">
      <alignment horizontal="center" vertical="center"/>
      <protection/>
    </xf>
    <xf numFmtId="0" fontId="2" fillId="0" borderId="0" xfId="0" applyFont="1" applyFill="1" applyAlignment="1">
      <alignment horizontal="left" vertical="center" wrapText="1"/>
    </xf>
    <xf numFmtId="0" fontId="20" fillId="0" borderId="0" xfId="0" applyFont="1" applyFill="1" applyAlignment="1">
      <alignment horizontal="center" vertical="top" wrapText="1"/>
    </xf>
    <xf numFmtId="178" fontId="2" fillId="0" borderId="0" xfId="0" applyNumberFormat="1" applyFont="1" applyFill="1" applyAlignment="1" quotePrefix="1">
      <alignment horizontal="center" vertical="top" wrapText="1"/>
    </xf>
    <xf numFmtId="178" fontId="3" fillId="0" borderId="0" xfId="0" applyNumberFormat="1" applyFont="1" applyFill="1" applyAlignment="1">
      <alignment horizontal="center" vertical="center"/>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14"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0" xfId="58" applyFont="1" applyFill="1" applyAlignment="1">
      <alignment horizontal="center" vertical="center"/>
      <protection/>
    </xf>
    <xf numFmtId="0" fontId="3" fillId="0" borderId="28" xfId="0" applyFont="1" applyFill="1" applyBorder="1" applyAlignment="1">
      <alignment horizontal="center" vertical="center"/>
    </xf>
    <xf numFmtId="0" fontId="3" fillId="0" borderId="0" xfId="0" applyFont="1" applyFill="1" applyAlignment="1">
      <alignment horizontal="center" vertical="center"/>
    </xf>
    <xf numFmtId="0" fontId="14" fillId="33" borderId="0" xfId="0" applyFont="1" applyFill="1" applyAlignment="1">
      <alignment horizontal="center" vertical="top" wrapText="1"/>
    </xf>
    <xf numFmtId="0" fontId="2" fillId="33" borderId="0" xfId="0" applyFont="1" applyFill="1" applyAlignment="1">
      <alignment horizontal="center" vertical="top" wrapText="1"/>
    </xf>
    <xf numFmtId="0" fontId="1" fillId="33" borderId="0" xfId="0" applyFont="1" applyFill="1" applyBorder="1" applyAlignment="1">
      <alignment horizontal="left" wrapText="1" shrinkToFit="1"/>
    </xf>
    <xf numFmtId="0" fontId="1" fillId="0" borderId="0" xfId="0" applyFont="1" applyAlignment="1">
      <alignment horizontal="left" vertical="top" wrapText="1"/>
    </xf>
    <xf numFmtId="0" fontId="1" fillId="0" borderId="11" xfId="0" applyFont="1" applyFill="1" applyBorder="1" applyAlignment="1">
      <alignment horizontal="left" vertical="justify"/>
    </xf>
    <xf numFmtId="0" fontId="1" fillId="0" borderId="27" xfId="0" applyFont="1" applyFill="1" applyBorder="1" applyAlignment="1">
      <alignment horizontal="left" vertical="justify"/>
    </xf>
    <xf numFmtId="0" fontId="3" fillId="0" borderId="0" xfId="0" applyNumberFormat="1" applyFont="1" applyFill="1" applyAlignment="1">
      <alignment horizontal="left" vertical="top" wrapText="1"/>
    </xf>
    <xf numFmtId="0" fontId="3" fillId="0" borderId="0" xfId="0" applyFont="1" applyAlignment="1">
      <alignment horizontal="left" vertical="top" wrapText="1"/>
    </xf>
    <xf numFmtId="0" fontId="1" fillId="0" borderId="0" xfId="0" applyFont="1" applyBorder="1" applyAlignment="1" quotePrefix="1">
      <alignment horizontal="left" vertical="top" wrapText="1"/>
    </xf>
    <xf numFmtId="0" fontId="1" fillId="0" borderId="0" xfId="0" applyFont="1" applyFill="1" applyAlignment="1">
      <alignment horizontal="left" vertical="top" wrapText="1"/>
    </xf>
    <xf numFmtId="0" fontId="1" fillId="0" borderId="24" xfId="0" applyFont="1" applyFill="1" applyBorder="1" applyAlignment="1">
      <alignment horizontal="center" vertical="top" wrapText="1"/>
    </xf>
    <xf numFmtId="0" fontId="1" fillId="0" borderId="25" xfId="0" applyFont="1" applyFill="1" applyBorder="1" applyAlignment="1">
      <alignment horizontal="center" vertical="top" wrapText="1"/>
    </xf>
    <xf numFmtId="0" fontId="1" fillId="0" borderId="31" xfId="0" applyFont="1" applyFill="1" applyBorder="1" applyAlignment="1">
      <alignment horizontal="center" vertical="top" wrapText="1"/>
    </xf>
    <xf numFmtId="0" fontId="1" fillId="0" borderId="24" xfId="0" applyFont="1" applyFill="1" applyBorder="1" applyAlignment="1">
      <alignment horizontal="left" vertical="top" wrapText="1"/>
    </xf>
    <xf numFmtId="0" fontId="1" fillId="0" borderId="25" xfId="0" applyFont="1" applyFill="1" applyBorder="1" applyAlignment="1">
      <alignment horizontal="left" vertical="top" wrapText="1"/>
    </xf>
    <xf numFmtId="0" fontId="1" fillId="0" borderId="31" xfId="0" applyFont="1" applyFill="1" applyBorder="1" applyAlignment="1">
      <alignment horizontal="left" vertical="top" wrapText="1"/>
    </xf>
    <xf numFmtId="0" fontId="1" fillId="0" borderId="24" xfId="0" applyFont="1" applyFill="1" applyBorder="1" applyAlignment="1">
      <alignment horizontal="left" vertical="top"/>
    </xf>
    <xf numFmtId="0" fontId="1" fillId="0" borderId="25" xfId="0" applyFont="1" applyFill="1" applyBorder="1" applyAlignment="1">
      <alignment horizontal="left" vertical="top"/>
    </xf>
    <xf numFmtId="0" fontId="1" fillId="0" borderId="31" xfId="0" applyFont="1" applyFill="1" applyBorder="1" applyAlignment="1">
      <alignment horizontal="left" vertical="top"/>
    </xf>
    <xf numFmtId="0" fontId="1" fillId="0" borderId="0" xfId="0" applyFont="1" applyBorder="1" applyAlignment="1">
      <alignment horizontal="left" vertical="top" wrapText="1"/>
    </xf>
    <xf numFmtId="0" fontId="3" fillId="0" borderId="0" xfId="0" applyFont="1" applyFill="1" applyAlignment="1">
      <alignment horizontal="left" vertical="top" wrapText="1"/>
    </xf>
    <xf numFmtId="0" fontId="8" fillId="0" borderId="0" xfId="0" applyFont="1" applyFill="1" applyAlignment="1">
      <alignmen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Alignment="1" quotePrefix="1">
      <alignment horizontal="left" vertical="top" wrapText="1"/>
    </xf>
    <xf numFmtId="0" fontId="1" fillId="0" borderId="17" xfId="0" applyFont="1" applyFill="1" applyBorder="1" applyAlignment="1">
      <alignment horizontal="left" vertical="justify" wrapText="1"/>
    </xf>
    <xf numFmtId="0" fontId="1" fillId="0" borderId="28" xfId="0" applyFont="1" applyFill="1" applyBorder="1" applyAlignment="1">
      <alignment horizontal="left" vertical="justify" wrapText="1"/>
    </xf>
    <xf numFmtId="0" fontId="1" fillId="0" borderId="24" xfId="0" applyFont="1" applyBorder="1" applyAlignment="1">
      <alignment horizontal="left" vertical="top" wrapText="1"/>
    </xf>
    <xf numFmtId="0" fontId="1" fillId="0" borderId="25" xfId="0" applyFont="1" applyBorder="1" applyAlignment="1">
      <alignment horizontal="left" vertical="top" wrapText="1"/>
    </xf>
    <xf numFmtId="0" fontId="1" fillId="0" borderId="17" xfId="0" applyFont="1" applyBorder="1" applyAlignment="1">
      <alignment horizontal="left" vertical="top" wrapText="1"/>
    </xf>
    <xf numFmtId="0" fontId="1" fillId="0" borderId="28" xfId="0" applyFont="1" applyBorder="1" applyAlignment="1">
      <alignment horizontal="left" vertical="top" wrapText="1"/>
    </xf>
    <xf numFmtId="41" fontId="1" fillId="0" borderId="27" xfId="0" applyNumberFormat="1" applyFont="1" applyBorder="1" applyAlignment="1">
      <alignment horizontal="center" vertical="top" wrapText="1"/>
    </xf>
    <xf numFmtId="41" fontId="1" fillId="0" borderId="14" xfId="0" applyNumberFormat="1" applyFont="1" applyBorder="1" applyAlignment="1">
      <alignment horizontal="center" vertical="top" wrapText="1"/>
    </xf>
    <xf numFmtId="41" fontId="1" fillId="0" borderId="25" xfId="0" applyNumberFormat="1" applyFont="1" applyBorder="1" applyAlignment="1">
      <alignment horizontal="left" vertical="top" wrapText="1" indent="1"/>
    </xf>
    <xf numFmtId="41" fontId="1" fillId="0" borderId="31" xfId="0" applyNumberFormat="1" applyFont="1" applyBorder="1" applyAlignment="1">
      <alignment horizontal="left" vertical="top" wrapText="1" indent="1"/>
    </xf>
    <xf numFmtId="0" fontId="8" fillId="0" borderId="0" xfId="0" applyFont="1" applyAlignment="1">
      <alignment vertical="top" wrapText="1"/>
    </xf>
    <xf numFmtId="0" fontId="1" fillId="0" borderId="0" xfId="0" applyFont="1" applyAlignment="1">
      <alignment horizontal="left" wrapText="1"/>
    </xf>
    <xf numFmtId="0" fontId="1" fillId="0" borderId="0" xfId="0" applyFont="1" applyFill="1" applyAlignment="1" quotePrefix="1">
      <alignment horizontal="left" vertical="top" wrapText="1"/>
    </xf>
    <xf numFmtId="14" fontId="3" fillId="0" borderId="0" xfId="58" applyNumberFormat="1" applyFont="1" applyFill="1" applyBorder="1" applyAlignment="1">
      <alignment horizontal="center" vertical="center"/>
      <protection/>
    </xf>
    <xf numFmtId="0" fontId="1" fillId="0" borderId="23" xfId="0" applyFont="1" applyFill="1" applyBorder="1" applyAlignment="1">
      <alignment horizontal="left" vertical="top" wrapText="1"/>
    </xf>
    <xf numFmtId="41" fontId="1" fillId="0" borderId="0" xfId="0" applyNumberFormat="1" applyFont="1" applyBorder="1" applyAlignment="1">
      <alignment horizontal="center" vertical="top" wrapText="1"/>
    </xf>
    <xf numFmtId="41" fontId="1" fillId="0" borderId="16" xfId="0" applyNumberFormat="1" applyFont="1" applyBorder="1" applyAlignment="1">
      <alignment horizontal="center" vertical="top" wrapText="1"/>
    </xf>
    <xf numFmtId="41" fontId="3" fillId="0" borderId="11" xfId="0" applyNumberFormat="1" applyFont="1" applyFill="1" applyBorder="1" applyAlignment="1">
      <alignment horizontal="center" vertical="top" wrapText="1"/>
    </xf>
    <xf numFmtId="41" fontId="3" fillId="0" borderId="14" xfId="0" applyNumberFormat="1" applyFont="1" applyFill="1" applyBorder="1" applyAlignment="1">
      <alignment horizontal="center" vertical="top" wrapText="1"/>
    </xf>
    <xf numFmtId="41" fontId="3" fillId="0" borderId="17" xfId="0" applyNumberFormat="1" applyFont="1" applyFill="1" applyBorder="1" applyAlignment="1">
      <alignment horizontal="center" vertical="top" wrapText="1"/>
    </xf>
    <xf numFmtId="41" fontId="3" fillId="0" borderId="32" xfId="0" applyNumberFormat="1" applyFont="1" applyFill="1" applyBorder="1" applyAlignment="1">
      <alignment horizontal="center" vertical="top" wrapText="1"/>
    </xf>
    <xf numFmtId="14" fontId="3" fillId="0" borderId="23" xfId="58" applyNumberFormat="1" applyFont="1" applyFill="1" applyBorder="1" applyAlignment="1">
      <alignment horizontal="center" vertical="center"/>
      <protection/>
    </xf>
    <xf numFmtId="0" fontId="1" fillId="0" borderId="0" xfId="0" applyFont="1" applyBorder="1" applyAlignment="1">
      <alignment horizontal="center" vertical="top" wrapText="1"/>
    </xf>
    <xf numFmtId="0" fontId="1" fillId="0" borderId="0" xfId="0" applyFont="1" applyAlignment="1">
      <alignment horizontal="justify" vertical="top" wrapText="1"/>
    </xf>
    <xf numFmtId="0" fontId="1" fillId="0" borderId="33" xfId="0" applyFont="1" applyFill="1" applyBorder="1" applyAlignment="1">
      <alignment horizontal="left" vertical="top" wrapText="1"/>
    </xf>
    <xf numFmtId="0" fontId="1" fillId="0" borderId="20" xfId="0" applyFont="1" applyFill="1" applyBorder="1" applyAlignment="1">
      <alignment horizontal="left" vertical="top" wrapText="1"/>
    </xf>
    <xf numFmtId="0" fontId="3" fillId="0" borderId="28" xfId="0" applyFont="1" applyBorder="1" applyAlignment="1">
      <alignment horizontal="left" vertical="top" wrapText="1"/>
    </xf>
    <xf numFmtId="0" fontId="1" fillId="33" borderId="0" xfId="0" applyFont="1" applyFill="1" applyBorder="1" applyAlignment="1">
      <alignment horizontal="left" vertical="top" wrapText="1" shrinkToFit="1"/>
    </xf>
    <xf numFmtId="0" fontId="1" fillId="0" borderId="0" xfId="0" applyFont="1" applyFill="1" applyAlignment="1">
      <alignment horizontal="left" wrapText="1"/>
    </xf>
    <xf numFmtId="0" fontId="1" fillId="0" borderId="0" xfId="0" applyFont="1" applyAlignment="1">
      <alignment vertical="top" wrapText="1"/>
    </xf>
    <xf numFmtId="0" fontId="1" fillId="0" borderId="0" xfId="0" applyFont="1" applyFill="1" applyAlignment="1">
      <alignment vertical="top" wrapText="1"/>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Border="1" applyAlignment="1">
      <alignment vertical="top" wrapText="1"/>
    </xf>
    <xf numFmtId="0" fontId="11" fillId="33" borderId="0" xfId="0" applyFont="1" applyFill="1" applyAlignment="1">
      <alignment horizontal="center" vertical="top" wrapText="1"/>
    </xf>
    <xf numFmtId="0" fontId="3" fillId="33" borderId="0" xfId="0" applyFont="1" applyFill="1" applyAlignment="1">
      <alignment horizontal="center" vertical="top" wrapText="1"/>
    </xf>
    <xf numFmtId="0" fontId="26" fillId="0" borderId="0" xfId="0" applyFont="1" applyFill="1" applyBorder="1" applyAlignment="1">
      <alignment horizontal="left" vertical="top" wrapText="1"/>
    </xf>
    <xf numFmtId="0" fontId="1" fillId="0" borderId="0" xfId="0" applyFont="1" applyFill="1" applyBorder="1" applyAlignment="1">
      <alignment horizontal="justify" vertical="top" wrapText="1"/>
    </xf>
    <xf numFmtId="0" fontId="9" fillId="0" borderId="0" xfId="0" applyFont="1" applyFill="1" applyBorder="1" applyAlignment="1">
      <alignment horizontal="left" vertical="top" wrapText="1"/>
    </xf>
    <xf numFmtId="0" fontId="3" fillId="0" borderId="0" xfId="0" applyFont="1" applyAlignment="1">
      <alignment vertical="top" wrapText="1"/>
    </xf>
    <xf numFmtId="41" fontId="1" fillId="0" borderId="28" xfId="0" applyNumberFormat="1" applyFont="1" applyBorder="1" applyAlignment="1">
      <alignment horizontal="center" vertical="top" wrapText="1"/>
    </xf>
    <xf numFmtId="41" fontId="1" fillId="0" borderId="32" xfId="0" applyNumberFormat="1" applyFont="1" applyBorder="1" applyAlignment="1">
      <alignment horizontal="center" vertical="top" wrapText="1"/>
    </xf>
    <xf numFmtId="0" fontId="3" fillId="0" borderId="23" xfId="0" applyFont="1" applyFill="1" applyBorder="1" applyAlignment="1">
      <alignment horizontal="center" vertical="top" wrapText="1"/>
    </xf>
    <xf numFmtId="0" fontId="3" fillId="0" borderId="0" xfId="0" applyFont="1" applyFill="1" applyBorder="1" applyAlignment="1">
      <alignment horizontal="left" vertical="top" wrapText="1"/>
    </xf>
    <xf numFmtId="0" fontId="1" fillId="0" borderId="12"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0" xfId="0" applyFont="1" applyBorder="1" applyAlignment="1">
      <alignment horizontal="left" wrapText="1"/>
    </xf>
    <xf numFmtId="0" fontId="1" fillId="0" borderId="34"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35"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36" xfId="0" applyFont="1" applyFill="1" applyBorder="1" applyAlignment="1">
      <alignment horizontal="left" vertical="top" wrapText="1"/>
    </xf>
    <xf numFmtId="0" fontId="1" fillId="0" borderId="37"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933450</xdr:colOff>
      <xdr:row>0</xdr:row>
      <xdr:rowOff>19050</xdr:rowOff>
    </xdr:from>
    <xdr:to>
      <xdr:col>6</xdr:col>
      <xdr:colOff>19050</xdr:colOff>
      <xdr:row>5</xdr:row>
      <xdr:rowOff>66675</xdr:rowOff>
    </xdr:to>
    <xdr:pic>
      <xdr:nvPicPr>
        <xdr:cNvPr id="1" name="Picture 2" descr="CCM001"/>
        <xdr:cNvPicPr preferRelativeResize="1">
          <a:picLocks noChangeAspect="1"/>
        </xdr:cNvPicPr>
      </xdr:nvPicPr>
      <xdr:blipFill>
        <a:blip r:embed="rId1"/>
        <a:stretch>
          <a:fillRect/>
        </a:stretch>
      </xdr:blipFill>
      <xdr:spPr>
        <a:xfrm>
          <a:off x="3533775" y="1905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12</xdr:row>
      <xdr:rowOff>104775</xdr:rowOff>
    </xdr:from>
    <xdr:to>
      <xdr:col>3</xdr:col>
      <xdr:colOff>781050</xdr:colOff>
      <xdr:row>12</xdr:row>
      <xdr:rowOff>104775</xdr:rowOff>
    </xdr:to>
    <xdr:sp>
      <xdr:nvSpPr>
        <xdr:cNvPr id="1"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76200</xdr:colOff>
      <xdr:row>0</xdr:row>
      <xdr:rowOff>57150</xdr:rowOff>
    </xdr:from>
    <xdr:to>
      <xdr:col>3</xdr:col>
      <xdr:colOff>361950</xdr:colOff>
      <xdr:row>6</xdr:row>
      <xdr:rowOff>38100</xdr:rowOff>
    </xdr:to>
    <xdr:pic>
      <xdr:nvPicPr>
        <xdr:cNvPr id="3" name="Picture 19" descr="CCM001"/>
        <xdr:cNvPicPr preferRelativeResize="1">
          <a:picLocks noChangeAspect="1"/>
        </xdr:cNvPicPr>
      </xdr:nvPicPr>
      <xdr:blipFill>
        <a:blip r:embed="rId1"/>
        <a:stretch>
          <a:fillRect/>
        </a:stretch>
      </xdr:blipFill>
      <xdr:spPr>
        <a:xfrm>
          <a:off x="3238500" y="57150"/>
          <a:ext cx="1038225" cy="952500"/>
        </a:xfrm>
        <a:prstGeom prst="rect">
          <a:avLst/>
        </a:prstGeom>
        <a:noFill/>
        <a:ln w="9525" cmpd="sng">
          <a:noFill/>
        </a:ln>
      </xdr:spPr>
    </xdr:pic>
    <xdr:clientData/>
  </xdr:twoCellAnchor>
  <xdr:twoCellAnchor>
    <xdr:from>
      <xdr:col>3</xdr:col>
      <xdr:colOff>28575</xdr:colOff>
      <xdr:row>12</xdr:row>
      <xdr:rowOff>104775</xdr:rowOff>
    </xdr:from>
    <xdr:to>
      <xdr:col>3</xdr:col>
      <xdr:colOff>781050</xdr:colOff>
      <xdr:row>12</xdr:row>
      <xdr:rowOff>104775</xdr:rowOff>
    </xdr:to>
    <xdr:sp>
      <xdr:nvSpPr>
        <xdr:cNvPr id="4"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5"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32</xdr:row>
      <xdr:rowOff>104775</xdr:rowOff>
    </xdr:from>
    <xdr:to>
      <xdr:col>3</xdr:col>
      <xdr:colOff>781050</xdr:colOff>
      <xdr:row>32</xdr:row>
      <xdr:rowOff>104775</xdr:rowOff>
    </xdr:to>
    <xdr:sp>
      <xdr:nvSpPr>
        <xdr:cNvPr id="6" name="Line 20"/>
        <xdr:cNvSpPr>
          <a:spLocks/>
        </xdr:cNvSpPr>
      </xdr:nvSpPr>
      <xdr:spPr>
        <a:xfrm>
          <a:off x="3943350" y="57245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32</xdr:row>
      <xdr:rowOff>114300</xdr:rowOff>
    </xdr:from>
    <xdr:to>
      <xdr:col>5</xdr:col>
      <xdr:colOff>828675</xdr:colOff>
      <xdr:row>32</xdr:row>
      <xdr:rowOff>114300</xdr:rowOff>
    </xdr:to>
    <xdr:sp>
      <xdr:nvSpPr>
        <xdr:cNvPr id="7" name="Line 21"/>
        <xdr:cNvSpPr>
          <a:spLocks/>
        </xdr:cNvSpPr>
      </xdr:nvSpPr>
      <xdr:spPr>
        <a:xfrm>
          <a:off x="5762625" y="5734050"/>
          <a:ext cx="8286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12</xdr:row>
      <xdr:rowOff>104775</xdr:rowOff>
    </xdr:from>
    <xdr:to>
      <xdr:col>3</xdr:col>
      <xdr:colOff>781050</xdr:colOff>
      <xdr:row>12</xdr:row>
      <xdr:rowOff>104775</xdr:rowOff>
    </xdr:to>
    <xdr:sp>
      <xdr:nvSpPr>
        <xdr:cNvPr id="8" name="Line 17"/>
        <xdr:cNvSpPr>
          <a:spLocks/>
        </xdr:cNvSpPr>
      </xdr:nvSpPr>
      <xdr:spPr>
        <a:xfrm>
          <a:off x="3943350" y="22193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9" name="Line 18"/>
        <xdr:cNvSpPr>
          <a:spLocks/>
        </xdr:cNvSpPr>
      </xdr:nvSpPr>
      <xdr:spPr>
        <a:xfrm>
          <a:off x="5838825" y="2228850"/>
          <a:ext cx="7524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32</xdr:row>
      <xdr:rowOff>104775</xdr:rowOff>
    </xdr:from>
    <xdr:to>
      <xdr:col>3</xdr:col>
      <xdr:colOff>781050</xdr:colOff>
      <xdr:row>32</xdr:row>
      <xdr:rowOff>104775</xdr:rowOff>
    </xdr:to>
    <xdr:sp>
      <xdr:nvSpPr>
        <xdr:cNvPr id="10" name="Line 20"/>
        <xdr:cNvSpPr>
          <a:spLocks/>
        </xdr:cNvSpPr>
      </xdr:nvSpPr>
      <xdr:spPr>
        <a:xfrm>
          <a:off x="3943350" y="5724525"/>
          <a:ext cx="752475" cy="0"/>
        </a:xfrm>
        <a:prstGeom prst="line">
          <a:avLst/>
        </a:prstGeom>
        <a:noFill/>
        <a:ln w="9525" cmpd="sng">
          <a:solidFill>
            <a:srgbClr val="000000"/>
          </a:solidFill>
          <a:prstDash val="sysDash"/>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32</xdr:row>
      <xdr:rowOff>114300</xdr:rowOff>
    </xdr:from>
    <xdr:to>
      <xdr:col>5</xdr:col>
      <xdr:colOff>828675</xdr:colOff>
      <xdr:row>32</xdr:row>
      <xdr:rowOff>114300</xdr:rowOff>
    </xdr:to>
    <xdr:sp>
      <xdr:nvSpPr>
        <xdr:cNvPr id="11" name="Line 21"/>
        <xdr:cNvSpPr>
          <a:spLocks/>
        </xdr:cNvSpPr>
      </xdr:nvSpPr>
      <xdr:spPr>
        <a:xfrm>
          <a:off x="5762625" y="5734050"/>
          <a:ext cx="828675" cy="0"/>
        </a:xfrm>
        <a:prstGeom prst="line">
          <a:avLst/>
        </a:prstGeom>
        <a:noFill/>
        <a:ln w="9525" cmpd="sng">
          <a:solidFill>
            <a:srgbClr val="000000"/>
          </a:solidFill>
          <a:prstDash val="sys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E59"/>
  <sheetViews>
    <sheetView workbookViewId="0" topLeftCell="A1">
      <selection activeCell="B28" sqref="B28"/>
    </sheetView>
  </sheetViews>
  <sheetFormatPr defaultColWidth="9.140625" defaultRowHeight="12.75"/>
  <cols>
    <col min="1" max="1" width="45.421875" style="29" bestFit="1" customWidth="1"/>
    <col min="2" max="2" width="16.8515625" style="29" customWidth="1"/>
    <col min="3" max="3" width="15.00390625" style="31" customWidth="1"/>
    <col min="4" max="4" width="15.7109375" style="31" customWidth="1"/>
    <col min="5" max="5" width="15.28125" style="31" customWidth="1"/>
    <col min="6" max="16384" width="9.140625" style="29" customWidth="1"/>
  </cols>
  <sheetData>
    <row r="7" spans="1:5" ht="22.5">
      <c r="A7" s="258" t="s">
        <v>214</v>
      </c>
      <c r="B7" s="258"/>
      <c r="C7" s="258"/>
      <c r="D7" s="258"/>
      <c r="E7" s="258"/>
    </row>
    <row r="8" spans="1:5" ht="13.5">
      <c r="A8" s="259" t="s">
        <v>0</v>
      </c>
      <c r="B8" s="259"/>
      <c r="C8" s="259"/>
      <c r="D8" s="259"/>
      <c r="E8" s="259"/>
    </row>
    <row r="9" spans="1:5" ht="15.75">
      <c r="A9" s="260" t="s">
        <v>173</v>
      </c>
      <c r="B9" s="260"/>
      <c r="C9" s="260"/>
      <c r="D9" s="260"/>
      <c r="E9" s="260"/>
    </row>
    <row r="10" spans="1:5" ht="15.75">
      <c r="A10" s="260" t="s">
        <v>271</v>
      </c>
      <c r="B10" s="260"/>
      <c r="C10" s="260"/>
      <c r="D10" s="260"/>
      <c r="E10" s="260"/>
    </row>
    <row r="12" spans="1:5" ht="16.5">
      <c r="A12" s="43"/>
      <c r="B12" s="262" t="s">
        <v>56</v>
      </c>
      <c r="C12" s="263"/>
      <c r="D12" s="264" t="s">
        <v>57</v>
      </c>
      <c r="E12" s="263"/>
    </row>
    <row r="13" spans="1:5" ht="16.5">
      <c r="A13" s="44"/>
      <c r="B13" s="45" t="s">
        <v>50</v>
      </c>
      <c r="C13" s="46" t="s">
        <v>58</v>
      </c>
      <c r="D13" s="45" t="s">
        <v>50</v>
      </c>
      <c r="E13" s="46" t="s">
        <v>58</v>
      </c>
    </row>
    <row r="14" spans="1:5" ht="16.5">
      <c r="A14" s="44"/>
      <c r="B14" s="47" t="s">
        <v>59</v>
      </c>
      <c r="C14" s="48" t="s">
        <v>60</v>
      </c>
      <c r="D14" s="47" t="s">
        <v>59</v>
      </c>
      <c r="E14" s="48" t="s">
        <v>60</v>
      </c>
    </row>
    <row r="15" spans="1:5" ht="16.5">
      <c r="A15" s="44"/>
      <c r="B15" s="47" t="s">
        <v>51</v>
      </c>
      <c r="C15" s="48" t="s">
        <v>51</v>
      </c>
      <c r="D15" s="47" t="s">
        <v>61</v>
      </c>
      <c r="E15" s="48" t="s">
        <v>62</v>
      </c>
    </row>
    <row r="16" spans="1:5" ht="16.5">
      <c r="A16" s="44"/>
      <c r="B16" s="49">
        <v>40999</v>
      </c>
      <c r="C16" s="49">
        <v>40633</v>
      </c>
      <c r="D16" s="49">
        <v>40999</v>
      </c>
      <c r="E16" s="49">
        <v>40633</v>
      </c>
    </row>
    <row r="17" spans="1:5" ht="16.5">
      <c r="A17" s="50"/>
      <c r="B17" s="51" t="s">
        <v>21</v>
      </c>
      <c r="C17" s="52" t="s">
        <v>96</v>
      </c>
      <c r="D17" s="51" t="s">
        <v>96</v>
      </c>
      <c r="E17" s="52" t="s">
        <v>96</v>
      </c>
    </row>
    <row r="18" spans="1:5" ht="16.5">
      <c r="A18" s="43" t="s">
        <v>16</v>
      </c>
      <c r="B18" s="175">
        <v>36057</v>
      </c>
      <c r="C18" s="175">
        <v>32984</v>
      </c>
      <c r="D18" s="175">
        <v>36057</v>
      </c>
      <c r="E18" s="175">
        <v>32984</v>
      </c>
    </row>
    <row r="19" spans="1:5" ht="16.5">
      <c r="A19" s="44" t="s">
        <v>97</v>
      </c>
      <c r="B19" s="176">
        <v>-20687</v>
      </c>
      <c r="C19" s="176">
        <v>-19357</v>
      </c>
      <c r="D19" s="176">
        <v>-20687</v>
      </c>
      <c r="E19" s="176">
        <v>-19357</v>
      </c>
    </row>
    <row r="20" spans="1:5" ht="16.5">
      <c r="A20" s="53" t="s">
        <v>98</v>
      </c>
      <c r="B20" s="177">
        <f>SUM(B18:B19)</f>
        <v>15370</v>
      </c>
      <c r="C20" s="177">
        <f>SUM(C18:C19)</f>
        <v>13627</v>
      </c>
      <c r="D20" s="177">
        <f>SUM(D18:D19)</f>
        <v>15370</v>
      </c>
      <c r="E20" s="177">
        <f>SUM(E18:E19)</f>
        <v>13627</v>
      </c>
    </row>
    <row r="21" spans="1:5" ht="16.5">
      <c r="A21" s="44"/>
      <c r="B21" s="177"/>
      <c r="C21" s="177"/>
      <c r="D21" s="177"/>
      <c r="E21" s="177"/>
    </row>
    <row r="22" spans="1:5" ht="16.5">
      <c r="A22" s="44" t="s">
        <v>63</v>
      </c>
      <c r="B22" s="177">
        <f>32-B27+28</f>
        <v>28</v>
      </c>
      <c r="C22" s="177">
        <f>207-C27</f>
        <v>72</v>
      </c>
      <c r="D22" s="177">
        <f>32-D27+28</f>
        <v>28</v>
      </c>
      <c r="E22" s="177">
        <f>207-E27</f>
        <v>72</v>
      </c>
    </row>
    <row r="23" spans="1:5" ht="16.5">
      <c r="A23" s="44" t="s">
        <v>99</v>
      </c>
      <c r="B23" s="177">
        <f>-2478-28</f>
        <v>-2506</v>
      </c>
      <c r="C23" s="177">
        <v>-2568</v>
      </c>
      <c r="D23" s="177">
        <f>-2478-28</f>
        <v>-2506</v>
      </c>
      <c r="E23" s="177">
        <v>-2568</v>
      </c>
    </row>
    <row r="24" spans="1:5" ht="16.5">
      <c r="A24" s="44" t="s">
        <v>100</v>
      </c>
      <c r="B24" s="177">
        <f>-3737</f>
        <v>-3737</v>
      </c>
      <c r="C24" s="177">
        <v>-2843</v>
      </c>
      <c r="D24" s="177">
        <f>-3737</f>
        <v>-3737</v>
      </c>
      <c r="E24" s="177">
        <v>-2843</v>
      </c>
    </row>
    <row r="25" spans="1:5" ht="16.5">
      <c r="A25" s="54" t="s">
        <v>101</v>
      </c>
      <c r="B25" s="176">
        <v>-210</v>
      </c>
      <c r="C25" s="176">
        <v>-538</v>
      </c>
      <c r="D25" s="176">
        <v>-210</v>
      </c>
      <c r="E25" s="176">
        <v>-538</v>
      </c>
    </row>
    <row r="26" spans="1:5" ht="16.5">
      <c r="A26" s="53" t="s">
        <v>146</v>
      </c>
      <c r="B26" s="55">
        <f>SUM(B20:B25)</f>
        <v>8945</v>
      </c>
      <c r="C26" s="55">
        <f>SUM(C20:C25)</f>
        <v>7750</v>
      </c>
      <c r="D26" s="55">
        <f>SUM(D20:D25)</f>
        <v>8945</v>
      </c>
      <c r="E26" s="55">
        <f>SUM(E20:E25)</f>
        <v>7750</v>
      </c>
    </row>
    <row r="27" spans="1:5" ht="16.5">
      <c r="A27" s="44" t="s">
        <v>217</v>
      </c>
      <c r="B27" s="177">
        <v>32</v>
      </c>
      <c r="C27" s="177">
        <v>135</v>
      </c>
      <c r="D27" s="177">
        <v>32</v>
      </c>
      <c r="E27" s="177">
        <v>135</v>
      </c>
    </row>
    <row r="28" spans="1:5" ht="16.5">
      <c r="A28" s="44" t="s">
        <v>64</v>
      </c>
      <c r="B28" s="176">
        <v>-108</v>
      </c>
      <c r="C28" s="176">
        <v>-10</v>
      </c>
      <c r="D28" s="176">
        <v>-108</v>
      </c>
      <c r="E28" s="176">
        <v>-10</v>
      </c>
    </row>
    <row r="29" spans="1:5" ht="16.5" customHeight="1">
      <c r="A29" s="56" t="s">
        <v>84</v>
      </c>
      <c r="B29" s="55">
        <f>SUM(B26:B28)</f>
        <v>8869</v>
      </c>
      <c r="C29" s="55">
        <f>SUM(C26:C28)</f>
        <v>7875</v>
      </c>
      <c r="D29" s="55">
        <f>SUM(D26:D28)</f>
        <v>8869</v>
      </c>
      <c r="E29" s="55">
        <f>SUM(E26:E28)</f>
        <v>7875</v>
      </c>
    </row>
    <row r="30" spans="1:5" ht="16.5">
      <c r="A30" s="44" t="s">
        <v>31</v>
      </c>
      <c r="B30" s="176">
        <v>-2161</v>
      </c>
      <c r="C30" s="176">
        <v>-1951</v>
      </c>
      <c r="D30" s="176">
        <v>-2161</v>
      </c>
      <c r="E30" s="176">
        <v>-1951</v>
      </c>
    </row>
    <row r="31" spans="1:5" ht="18.75" customHeight="1" thickBot="1">
      <c r="A31" s="57" t="s">
        <v>118</v>
      </c>
      <c r="B31" s="178">
        <f>SUM(B29:B30)</f>
        <v>6708</v>
      </c>
      <c r="C31" s="178">
        <f>SUM(C29:C30)</f>
        <v>5924</v>
      </c>
      <c r="D31" s="178">
        <f>SUM(D29:D30)</f>
        <v>6708</v>
      </c>
      <c r="E31" s="178">
        <f>SUM(E29:E30)</f>
        <v>5924</v>
      </c>
    </row>
    <row r="32" spans="1:5" ht="18.75" customHeight="1" thickTop="1">
      <c r="A32" s="57"/>
      <c r="B32" s="55"/>
      <c r="C32" s="179"/>
      <c r="D32" s="55"/>
      <c r="E32" s="179"/>
    </row>
    <row r="33" spans="1:5" ht="16.5">
      <c r="A33" s="53" t="s">
        <v>218</v>
      </c>
      <c r="B33" s="179">
        <v>0</v>
      </c>
      <c r="C33" s="179">
        <v>0</v>
      </c>
      <c r="D33" s="179">
        <v>0</v>
      </c>
      <c r="E33" s="179">
        <v>0</v>
      </c>
    </row>
    <row r="34" spans="1:5" ht="17.25" thickBot="1">
      <c r="A34" s="53" t="s">
        <v>219</v>
      </c>
      <c r="B34" s="178">
        <f>B31</f>
        <v>6708</v>
      </c>
      <c r="C34" s="178">
        <f>C31</f>
        <v>5924</v>
      </c>
      <c r="D34" s="178">
        <f>D31</f>
        <v>6708</v>
      </c>
      <c r="E34" s="178">
        <f>E31</f>
        <v>5924</v>
      </c>
    </row>
    <row r="35" spans="1:5" ht="17.25" thickTop="1">
      <c r="A35" s="44"/>
      <c r="B35" s="179"/>
      <c r="C35" s="179"/>
      <c r="D35" s="179"/>
      <c r="E35" s="179"/>
    </row>
    <row r="36" spans="1:5" ht="16.5">
      <c r="A36" s="53" t="s">
        <v>220</v>
      </c>
      <c r="B36" s="177"/>
      <c r="C36" s="177"/>
      <c r="D36" s="177"/>
      <c r="E36" s="177"/>
    </row>
    <row r="37" spans="1:5" ht="16.5">
      <c r="A37" s="44" t="s">
        <v>119</v>
      </c>
      <c r="B37" s="177">
        <f>+B31</f>
        <v>6708</v>
      </c>
      <c r="C37" s="177">
        <f>+C31</f>
        <v>5924</v>
      </c>
      <c r="D37" s="177">
        <f>+D31</f>
        <v>6708</v>
      </c>
      <c r="E37" s="177">
        <f>+E31</f>
        <v>5924</v>
      </c>
    </row>
    <row r="38" spans="1:5" ht="16.5">
      <c r="A38" s="44" t="s">
        <v>120</v>
      </c>
      <c r="B38" s="180" t="s">
        <v>88</v>
      </c>
      <c r="C38" s="180" t="s">
        <v>88</v>
      </c>
      <c r="D38" s="180" t="s">
        <v>88</v>
      </c>
      <c r="E38" s="180" t="s">
        <v>88</v>
      </c>
    </row>
    <row r="39" spans="1:5" ht="17.25" thickBot="1">
      <c r="A39" s="57"/>
      <c r="B39" s="181">
        <f>SUM(B37:B38)</f>
        <v>6708</v>
      </c>
      <c r="C39" s="181">
        <f>SUM(C37:C38)</f>
        <v>5924</v>
      </c>
      <c r="D39" s="181">
        <f>SUM(D37:D38)</f>
        <v>6708</v>
      </c>
      <c r="E39" s="178">
        <f>SUM(E37:E38)</f>
        <v>5924</v>
      </c>
    </row>
    <row r="40" spans="1:5" ht="17.25" thickTop="1">
      <c r="A40" s="57"/>
      <c r="B40" s="182"/>
      <c r="C40" s="182"/>
      <c r="D40" s="182"/>
      <c r="E40" s="55"/>
    </row>
    <row r="41" spans="1:5" ht="16.5">
      <c r="A41" s="53" t="s">
        <v>221</v>
      </c>
      <c r="B41" s="182"/>
      <c r="C41" s="182"/>
      <c r="D41" s="182"/>
      <c r="E41" s="55"/>
    </row>
    <row r="42" spans="1:5" ht="16.5">
      <c r="A42" s="44" t="s">
        <v>119</v>
      </c>
      <c r="B42" s="183">
        <f aca="true" t="shared" si="0" ref="B42:E43">B37</f>
        <v>6708</v>
      </c>
      <c r="C42" s="183">
        <f t="shared" si="0"/>
        <v>5924</v>
      </c>
      <c r="D42" s="183">
        <f>D37</f>
        <v>6708</v>
      </c>
      <c r="E42" s="177">
        <f t="shared" si="0"/>
        <v>5924</v>
      </c>
    </row>
    <row r="43" spans="1:5" ht="16.5">
      <c r="A43" s="44" t="s">
        <v>120</v>
      </c>
      <c r="B43" s="184" t="str">
        <f t="shared" si="0"/>
        <v>-</v>
      </c>
      <c r="C43" s="184" t="str">
        <f t="shared" si="0"/>
        <v>-</v>
      </c>
      <c r="D43" s="184" t="str">
        <f>D38</f>
        <v>-</v>
      </c>
      <c r="E43" s="180" t="str">
        <f t="shared" si="0"/>
        <v>-</v>
      </c>
    </row>
    <row r="44" spans="1:5" ht="17.25" thickBot="1">
      <c r="A44" s="53"/>
      <c r="B44" s="185">
        <f>SUM(B42:B43)</f>
        <v>6708</v>
      </c>
      <c r="C44" s="185">
        <f>SUM(C42:C43)</f>
        <v>5924</v>
      </c>
      <c r="D44" s="185">
        <f>SUM(D42:D43)</f>
        <v>6708</v>
      </c>
      <c r="E44" s="186">
        <f>SUM(E42:E43)</f>
        <v>5924</v>
      </c>
    </row>
    <row r="45" spans="1:5" ht="18.75" customHeight="1" thickTop="1">
      <c r="A45" s="57"/>
      <c r="B45" s="55"/>
      <c r="C45" s="55"/>
      <c r="D45" s="55"/>
      <c r="E45" s="55"/>
    </row>
    <row r="46" spans="1:5" ht="16.5">
      <c r="A46" s="44" t="s">
        <v>102</v>
      </c>
      <c r="B46" s="58"/>
      <c r="C46" s="187"/>
      <c r="D46" s="58"/>
      <c r="E46" s="188"/>
    </row>
    <row r="47" spans="1:5" ht="16.5">
      <c r="A47" s="59" t="s">
        <v>85</v>
      </c>
      <c r="B47" s="60">
        <f>B44/+NOTES!F164*100</f>
        <v>4.8320871331633315</v>
      </c>
      <c r="C47" s="189">
        <v>4.27</v>
      </c>
      <c r="D47" s="60">
        <f>D44/+NOTES!H164*100</f>
        <v>4.8320871331633315</v>
      </c>
      <c r="E47" s="58">
        <v>4.27</v>
      </c>
    </row>
    <row r="48" spans="1:5" ht="16.5">
      <c r="A48" s="61" t="s">
        <v>86</v>
      </c>
      <c r="B48" s="62">
        <f>NOTES!F175</f>
        <v>4.8320871331633315</v>
      </c>
      <c r="C48" s="190">
        <v>4.27</v>
      </c>
      <c r="D48" s="62">
        <f>NOTES!H175</f>
        <v>4.8320871331633315</v>
      </c>
      <c r="E48" s="62">
        <v>4.27</v>
      </c>
    </row>
    <row r="49" spans="1:5" ht="16.5">
      <c r="A49" s="63"/>
      <c r="B49" s="64"/>
      <c r="C49" s="65"/>
      <c r="D49" s="65"/>
      <c r="E49" s="65"/>
    </row>
    <row r="50" spans="1:5" ht="16.5">
      <c r="A50" s="63"/>
      <c r="B50" s="64"/>
      <c r="C50" s="65"/>
      <c r="D50" s="65"/>
      <c r="E50" s="65"/>
    </row>
    <row r="51" spans="1:5" ht="16.5">
      <c r="A51" s="63"/>
      <c r="B51" s="64"/>
      <c r="C51" s="65"/>
      <c r="D51" s="65"/>
      <c r="E51" s="65"/>
    </row>
    <row r="52" spans="1:5" ht="13.5">
      <c r="A52" s="261" t="s">
        <v>233</v>
      </c>
      <c r="B52" s="261"/>
      <c r="C52" s="261"/>
      <c r="D52" s="261"/>
      <c r="E52" s="261"/>
    </row>
    <row r="53" spans="1:5" ht="13.5">
      <c r="A53" s="261" t="s">
        <v>222</v>
      </c>
      <c r="B53" s="261"/>
      <c r="C53" s="261"/>
      <c r="D53" s="261"/>
      <c r="E53" s="261"/>
    </row>
    <row r="54" spans="1:5" ht="16.5">
      <c r="A54" s="63"/>
      <c r="B54" s="64"/>
      <c r="C54" s="65"/>
      <c r="D54" s="65"/>
      <c r="E54" s="65"/>
    </row>
    <row r="55" spans="1:5" ht="16.5">
      <c r="A55" s="63"/>
      <c r="B55" s="64"/>
      <c r="C55" s="65"/>
      <c r="D55" s="65"/>
      <c r="E55" s="65"/>
    </row>
    <row r="56" spans="1:5" ht="16.5">
      <c r="A56" s="63"/>
      <c r="B56" s="64"/>
      <c r="C56" s="65"/>
      <c r="D56" s="65"/>
      <c r="E56" s="65"/>
    </row>
    <row r="57" spans="1:5" ht="16.5">
      <c r="A57" s="63"/>
      <c r="B57" s="64"/>
      <c r="C57" s="65"/>
      <c r="D57" s="65"/>
      <c r="E57" s="65"/>
    </row>
    <row r="58" spans="1:5" ht="16.5">
      <c r="A58" s="63"/>
      <c r="B58" s="64"/>
      <c r="C58" s="65"/>
      <c r="D58" s="65"/>
      <c r="E58" s="65"/>
    </row>
    <row r="59" spans="1:5" ht="16.5">
      <c r="A59" s="63"/>
      <c r="B59" s="64"/>
      <c r="C59" s="65"/>
      <c r="D59" s="65"/>
      <c r="E59" s="65"/>
    </row>
  </sheetData>
  <sheetProtection/>
  <mergeCells count="8">
    <mergeCell ref="A7:E7"/>
    <mergeCell ref="A8:E8"/>
    <mergeCell ref="A9:E9"/>
    <mergeCell ref="A10:E10"/>
    <mergeCell ref="A53:E53"/>
    <mergeCell ref="A52:E52"/>
    <mergeCell ref="B12:C12"/>
    <mergeCell ref="D12:E12"/>
  </mergeCells>
  <printOptions/>
  <pageMargins left="1.11" right="0.75" top="1" bottom="1" header="0.5" footer="0.5"/>
  <pageSetup fitToHeight="1" fitToWidth="1" orientation="portrait" scale="78"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I99"/>
  <sheetViews>
    <sheetView zoomScalePageLayoutView="0" workbookViewId="0" topLeftCell="A1">
      <selection activeCell="M14" sqref="M14"/>
    </sheetView>
  </sheetViews>
  <sheetFormatPr defaultColWidth="9.140625" defaultRowHeight="12.75"/>
  <cols>
    <col min="1" max="1" width="1.421875" style="31" customWidth="1"/>
    <col min="2" max="3" width="9.140625" style="31" customWidth="1"/>
    <col min="4" max="4" width="19.28125" style="31" customWidth="1"/>
    <col min="5" max="5" width="18.140625" style="31" customWidth="1"/>
    <col min="6" max="6" width="9.140625" style="31" customWidth="1"/>
    <col min="7" max="7" width="18.140625" style="31" customWidth="1"/>
    <col min="8" max="8" width="9.140625" style="31" customWidth="1"/>
    <col min="9" max="9" width="18.140625" style="31" customWidth="1"/>
    <col min="10" max="16384" width="9.140625" style="31" customWidth="1"/>
  </cols>
  <sheetData>
    <row r="6" spans="1:9" ht="18.75" customHeight="1">
      <c r="A6" s="266" t="s">
        <v>215</v>
      </c>
      <c r="B6" s="266"/>
      <c r="C6" s="266"/>
      <c r="D6" s="266"/>
      <c r="E6" s="266"/>
      <c r="F6" s="266"/>
      <c r="G6" s="266"/>
      <c r="H6" s="266"/>
      <c r="I6" s="266"/>
    </row>
    <row r="7" spans="1:9" ht="13.5" customHeight="1">
      <c r="A7" s="267" t="s">
        <v>0</v>
      </c>
      <c r="B7" s="267"/>
      <c r="C7" s="267"/>
      <c r="D7" s="267"/>
      <c r="E7" s="267"/>
      <c r="F7" s="267"/>
      <c r="G7" s="267"/>
      <c r="H7" s="267"/>
      <c r="I7" s="267"/>
    </row>
    <row r="8" spans="1:9" ht="15.75">
      <c r="A8" s="268" t="s">
        <v>174</v>
      </c>
      <c r="B8" s="268"/>
      <c r="C8" s="268"/>
      <c r="D8" s="268"/>
      <c r="E8" s="268"/>
      <c r="F8" s="268"/>
      <c r="G8" s="268"/>
      <c r="H8" s="268"/>
      <c r="I8" s="268"/>
    </row>
    <row r="9" spans="1:9" ht="15.75">
      <c r="A9" s="268" t="s">
        <v>234</v>
      </c>
      <c r="B9" s="268"/>
      <c r="C9" s="268"/>
      <c r="D9" s="268"/>
      <c r="E9" s="268"/>
      <c r="F9" s="268"/>
      <c r="G9" s="268"/>
      <c r="H9" s="268"/>
      <c r="I9" s="268"/>
    </row>
    <row r="10" ht="15.75" customHeight="1"/>
    <row r="11" spans="1:9" ht="15.75">
      <c r="A11" s="35"/>
      <c r="B11" s="32"/>
      <c r="C11" s="32"/>
      <c r="D11" s="32"/>
      <c r="E11" s="66" t="s">
        <v>49</v>
      </c>
      <c r="F11" s="66"/>
      <c r="G11" s="191" t="s">
        <v>49</v>
      </c>
      <c r="I11" s="191" t="s">
        <v>49</v>
      </c>
    </row>
    <row r="12" spans="1:9" ht="15.75">
      <c r="A12" s="67"/>
      <c r="B12" s="32"/>
      <c r="C12" s="32"/>
      <c r="D12" s="32"/>
      <c r="E12" s="68" t="s">
        <v>242</v>
      </c>
      <c r="F12" s="68"/>
      <c r="G12" s="68" t="s">
        <v>181</v>
      </c>
      <c r="I12" s="68" t="s">
        <v>282</v>
      </c>
    </row>
    <row r="13" spans="1:9" ht="15.75">
      <c r="A13" s="35"/>
      <c r="B13" s="32"/>
      <c r="C13" s="32"/>
      <c r="D13" s="32"/>
      <c r="E13" s="66" t="s">
        <v>21</v>
      </c>
      <c r="F13" s="66"/>
      <c r="G13" s="66" t="s">
        <v>21</v>
      </c>
      <c r="I13" s="66" t="s">
        <v>21</v>
      </c>
    </row>
    <row r="14" spans="1:9" ht="15.75">
      <c r="A14" s="35"/>
      <c r="B14" s="32"/>
      <c r="C14" s="32"/>
      <c r="D14" s="32"/>
      <c r="E14" s="66"/>
      <c r="F14" s="66"/>
      <c r="G14" s="66" t="s">
        <v>304</v>
      </c>
      <c r="I14" s="66" t="s">
        <v>304</v>
      </c>
    </row>
    <row r="15" spans="2:9" ht="15.75">
      <c r="B15" s="69" t="s">
        <v>121</v>
      </c>
      <c r="C15" s="32"/>
      <c r="D15" s="32"/>
      <c r="E15" s="70"/>
      <c r="F15" s="70"/>
      <c r="G15" s="70"/>
      <c r="I15" s="70"/>
    </row>
    <row r="16" spans="1:9" ht="15.75">
      <c r="A16" s="35"/>
      <c r="B16" s="32" t="s">
        <v>52</v>
      </c>
      <c r="C16" s="32"/>
      <c r="D16" s="32"/>
      <c r="E16" s="70">
        <v>95167</v>
      </c>
      <c r="F16" s="70"/>
      <c r="G16" s="70">
        <v>95977</v>
      </c>
      <c r="I16" s="70">
        <v>100249</v>
      </c>
    </row>
    <row r="17" spans="1:9" ht="15.75">
      <c r="A17" s="35"/>
      <c r="B17" s="32" t="s">
        <v>232</v>
      </c>
      <c r="C17" s="32"/>
      <c r="D17" s="32"/>
      <c r="E17" s="70">
        <v>5720</v>
      </c>
      <c r="F17" s="70"/>
      <c r="G17" s="70">
        <v>5720</v>
      </c>
      <c r="I17" s="70">
        <v>0</v>
      </c>
    </row>
    <row r="18" spans="1:9" ht="15.75">
      <c r="A18" s="35"/>
      <c r="B18" s="71" t="s">
        <v>122</v>
      </c>
      <c r="C18" s="32"/>
      <c r="D18" s="32"/>
      <c r="E18" s="192">
        <f>SUM(E16:E17)</f>
        <v>100887</v>
      </c>
      <c r="F18" s="70"/>
      <c r="G18" s="192">
        <f>SUM(G16:G17)</f>
        <v>101697</v>
      </c>
      <c r="I18" s="192">
        <f>SUM(I16:I17)</f>
        <v>100249</v>
      </c>
    </row>
    <row r="19" spans="1:9" ht="15.75">
      <c r="A19" s="35"/>
      <c r="B19" s="32"/>
      <c r="C19" s="32"/>
      <c r="D19" s="32"/>
      <c r="E19" s="70"/>
      <c r="F19" s="70"/>
      <c r="G19" s="70"/>
      <c r="I19" s="70"/>
    </row>
    <row r="20" spans="1:9" ht="15.75">
      <c r="A20" s="35"/>
      <c r="B20" s="32" t="s">
        <v>53</v>
      </c>
      <c r="C20" s="72"/>
      <c r="D20" s="73"/>
      <c r="E20" s="70">
        <v>43500</v>
      </c>
      <c r="F20" s="70"/>
      <c r="G20" s="70">
        <v>45124</v>
      </c>
      <c r="I20" s="70">
        <v>34003</v>
      </c>
    </row>
    <row r="21" spans="1:9" ht="15.75">
      <c r="A21" s="35"/>
      <c r="B21" s="32" t="s">
        <v>157</v>
      </c>
      <c r="C21" s="72"/>
      <c r="D21" s="73"/>
      <c r="E21" s="70">
        <v>41992</v>
      </c>
      <c r="F21" s="70"/>
      <c r="G21" s="70">
        <f>37680-G22</f>
        <v>36911</v>
      </c>
      <c r="I21" s="70">
        <f>35755-I22</f>
        <v>34804</v>
      </c>
    </row>
    <row r="22" spans="1:9" ht="15.75">
      <c r="A22" s="35"/>
      <c r="B22" s="32" t="s">
        <v>223</v>
      </c>
      <c r="C22" s="72"/>
      <c r="D22" s="73"/>
      <c r="E22" s="70">
        <v>1814</v>
      </c>
      <c r="F22" s="70"/>
      <c r="G22" s="70">
        <v>769</v>
      </c>
      <c r="I22" s="70">
        <v>951</v>
      </c>
    </row>
    <row r="23" spans="1:9" ht="15.75">
      <c r="A23" s="35"/>
      <c r="B23" s="32" t="s">
        <v>148</v>
      </c>
      <c r="C23" s="72"/>
      <c r="D23" s="73"/>
      <c r="E23" s="70">
        <v>825</v>
      </c>
      <c r="F23" s="70"/>
      <c r="G23" s="70">
        <v>2695</v>
      </c>
      <c r="I23" s="70">
        <v>0</v>
      </c>
    </row>
    <row r="24" spans="1:9" ht="15.75">
      <c r="A24" s="35"/>
      <c r="B24" s="32" t="s">
        <v>158</v>
      </c>
      <c r="C24" s="72"/>
      <c r="D24" s="73"/>
      <c r="E24" s="70">
        <v>1740</v>
      </c>
      <c r="F24" s="70"/>
      <c r="G24" s="70">
        <v>1740</v>
      </c>
      <c r="I24" s="70">
        <v>1740</v>
      </c>
    </row>
    <row r="25" spans="1:9" ht="15.75">
      <c r="A25" s="35"/>
      <c r="B25" s="32" t="s">
        <v>83</v>
      </c>
      <c r="C25" s="72"/>
      <c r="D25" s="73"/>
      <c r="E25" s="70">
        <v>11024</v>
      </c>
      <c r="F25" s="70"/>
      <c r="G25" s="70">
        <v>8584</v>
      </c>
      <c r="I25" s="70">
        <v>24732</v>
      </c>
    </row>
    <row r="26" spans="1:9" ht="15.75">
      <c r="A26" s="35"/>
      <c r="B26" s="71" t="s">
        <v>123</v>
      </c>
      <c r="C26" s="32"/>
      <c r="D26" s="32"/>
      <c r="E26" s="192">
        <f>SUM(E20:E25)</f>
        <v>100895</v>
      </c>
      <c r="F26" s="70"/>
      <c r="G26" s="192">
        <f>SUM(G20:G25)</f>
        <v>95823</v>
      </c>
      <c r="I26" s="192">
        <f>SUM(I20:I25)</f>
        <v>96230</v>
      </c>
    </row>
    <row r="27" spans="1:9" ht="15.75">
      <c r="A27" s="35"/>
      <c r="B27" s="32"/>
      <c r="C27" s="32"/>
      <c r="D27" s="32"/>
      <c r="E27" s="70"/>
      <c r="F27" s="70"/>
      <c r="G27" s="70"/>
      <c r="I27" s="70"/>
    </row>
    <row r="28" spans="1:9" ht="15.75" hidden="1">
      <c r="A28" s="35"/>
      <c r="B28" s="32" t="s">
        <v>143</v>
      </c>
      <c r="C28" s="32"/>
      <c r="D28" s="32"/>
      <c r="E28" s="193">
        <v>0</v>
      </c>
      <c r="F28" s="70"/>
      <c r="G28" s="193">
        <v>0</v>
      </c>
      <c r="I28" s="193">
        <v>0</v>
      </c>
    </row>
    <row r="29" spans="1:9" ht="15.75" hidden="1">
      <c r="A29" s="35"/>
      <c r="B29" s="32"/>
      <c r="C29" s="32"/>
      <c r="D29" s="32"/>
      <c r="E29" s="70"/>
      <c r="F29" s="70"/>
      <c r="G29" s="70"/>
      <c r="I29" s="70"/>
    </row>
    <row r="30" spans="1:9" ht="16.5" thickBot="1">
      <c r="A30" s="35"/>
      <c r="B30" s="74" t="s">
        <v>124</v>
      </c>
      <c r="C30" s="32"/>
      <c r="D30" s="32"/>
      <c r="E30" s="194">
        <f>E18+E26+E28</f>
        <v>201782</v>
      </c>
      <c r="F30" s="75"/>
      <c r="G30" s="194">
        <f>G18+G26+G28</f>
        <v>197520</v>
      </c>
      <c r="I30" s="194">
        <f>I18+I26+I28</f>
        <v>196479</v>
      </c>
    </row>
    <row r="31" spans="1:9" ht="16.5" thickTop="1">
      <c r="A31" s="35"/>
      <c r="B31" s="32"/>
      <c r="C31" s="32"/>
      <c r="D31" s="32"/>
      <c r="E31" s="70"/>
      <c r="F31" s="70"/>
      <c r="G31" s="70"/>
      <c r="I31" s="70"/>
    </row>
    <row r="32" spans="1:9" ht="15.75">
      <c r="A32" s="35"/>
      <c r="B32" s="74" t="s">
        <v>125</v>
      </c>
      <c r="C32" s="32"/>
      <c r="D32" s="32"/>
      <c r="E32" s="70"/>
      <c r="F32" s="70"/>
      <c r="G32" s="70"/>
      <c r="I32" s="70"/>
    </row>
    <row r="33" spans="1:9" ht="15.75">
      <c r="A33" s="35"/>
      <c r="B33" s="32" t="s">
        <v>110</v>
      </c>
      <c r="C33" s="32"/>
      <c r="D33" s="32"/>
      <c r="E33" s="70">
        <v>69739</v>
      </c>
      <c r="F33" s="70"/>
      <c r="G33" s="70">
        <v>69739</v>
      </c>
      <c r="I33" s="70">
        <v>69739</v>
      </c>
    </row>
    <row r="34" spans="1:9" ht="15.75">
      <c r="A34" s="35"/>
      <c r="B34" s="32" t="s">
        <v>54</v>
      </c>
      <c r="C34" s="32"/>
      <c r="D34" s="32"/>
      <c r="E34" s="70">
        <v>0</v>
      </c>
      <c r="F34" s="70"/>
      <c r="G34" s="70">
        <v>0</v>
      </c>
      <c r="I34" s="70">
        <v>0</v>
      </c>
    </row>
    <row r="35" spans="1:9" ht="15.75">
      <c r="A35" s="35"/>
      <c r="B35" s="32" t="s">
        <v>286</v>
      </c>
      <c r="C35" s="32"/>
      <c r="D35" s="32"/>
      <c r="E35" s="70">
        <v>102992</v>
      </c>
      <c r="F35" s="70"/>
      <c r="G35" s="70">
        <f>96589-406+101</f>
        <v>96284</v>
      </c>
      <c r="I35" s="70">
        <f>19537+68593-I36</f>
        <v>89708</v>
      </c>
    </row>
    <row r="36" spans="1:9" ht="15.75">
      <c r="A36" s="35"/>
      <c r="B36" s="32" t="s">
        <v>147</v>
      </c>
      <c r="C36" s="32"/>
      <c r="D36" s="32"/>
      <c r="E36" s="195">
        <v>-1578</v>
      </c>
      <c r="F36" s="70"/>
      <c r="G36" s="195">
        <v>-1578</v>
      </c>
      <c r="I36" s="195">
        <v>-1578</v>
      </c>
    </row>
    <row r="37" spans="1:9" ht="15.75">
      <c r="A37" s="35"/>
      <c r="B37" s="74" t="s">
        <v>126</v>
      </c>
      <c r="C37" s="32"/>
      <c r="D37" s="32"/>
      <c r="E37" s="192">
        <f>SUM(E33:E36)</f>
        <v>171153</v>
      </c>
      <c r="F37" s="70"/>
      <c r="G37" s="192">
        <f>SUM(G33:G36)</f>
        <v>164445</v>
      </c>
      <c r="I37" s="192">
        <f>SUM(I33:I36)</f>
        <v>157869</v>
      </c>
    </row>
    <row r="38" spans="1:9" ht="15.75">
      <c r="A38" s="35"/>
      <c r="B38" s="74"/>
      <c r="C38" s="32"/>
      <c r="D38" s="32"/>
      <c r="E38" s="70"/>
      <c r="F38" s="70"/>
      <c r="G38" s="70"/>
      <c r="I38" s="70"/>
    </row>
    <row r="39" spans="1:9" ht="15.75" hidden="1">
      <c r="A39" s="35"/>
      <c r="B39" s="32" t="s">
        <v>144</v>
      </c>
      <c r="C39" s="32"/>
      <c r="D39" s="32"/>
      <c r="E39" s="70">
        <v>0</v>
      </c>
      <c r="F39" s="70"/>
      <c r="G39" s="70">
        <v>0</v>
      </c>
      <c r="I39" s="70">
        <v>0</v>
      </c>
    </row>
    <row r="40" spans="1:9" ht="15.75" hidden="1">
      <c r="A40" s="35"/>
      <c r="B40" s="74"/>
      <c r="C40" s="32"/>
      <c r="D40" s="32"/>
      <c r="E40" s="70"/>
      <c r="F40" s="70"/>
      <c r="G40" s="70"/>
      <c r="I40" s="70"/>
    </row>
    <row r="41" spans="2:9" ht="15.75">
      <c r="B41" s="69" t="s">
        <v>127</v>
      </c>
      <c r="C41" s="32"/>
      <c r="D41" s="32"/>
      <c r="E41" s="70"/>
      <c r="F41" s="70"/>
      <c r="G41" s="70"/>
      <c r="I41" s="70"/>
    </row>
    <row r="42" spans="2:9" ht="15.75">
      <c r="B42" s="32" t="s">
        <v>128</v>
      </c>
      <c r="C42" s="32"/>
      <c r="D42" s="32"/>
      <c r="E42" s="70">
        <v>5152</v>
      </c>
      <c r="F42" s="70"/>
      <c r="G42" s="70">
        <v>5584</v>
      </c>
      <c r="I42" s="70">
        <v>3821</v>
      </c>
    </row>
    <row r="43" spans="2:9" ht="15.75">
      <c r="B43" s="32" t="s">
        <v>224</v>
      </c>
      <c r="C43" s="32"/>
      <c r="D43" s="32"/>
      <c r="E43" s="70">
        <v>0</v>
      </c>
      <c r="F43" s="70"/>
      <c r="G43" s="70">
        <v>2082</v>
      </c>
      <c r="I43" s="70">
        <v>10416</v>
      </c>
    </row>
    <row r="44" spans="2:9" ht="15.75">
      <c r="B44" s="71" t="s">
        <v>132</v>
      </c>
      <c r="C44" s="72"/>
      <c r="D44" s="76"/>
      <c r="E44" s="192">
        <f>SUM(E41:E43)</f>
        <v>5152</v>
      </c>
      <c r="F44" s="70"/>
      <c r="G44" s="192">
        <f>SUM(G41:G43)</f>
        <v>7666</v>
      </c>
      <c r="I44" s="192">
        <f>SUM(I41:I43)</f>
        <v>14237</v>
      </c>
    </row>
    <row r="45" spans="2:9" ht="15.75">
      <c r="B45" s="35"/>
      <c r="C45" s="72"/>
      <c r="D45" s="76"/>
      <c r="E45" s="70"/>
      <c r="F45" s="70"/>
      <c r="G45" s="70"/>
      <c r="I45" s="70"/>
    </row>
    <row r="46" spans="1:9" ht="15.75">
      <c r="A46" s="35"/>
      <c r="B46" s="32" t="s">
        <v>129</v>
      </c>
      <c r="C46" s="72"/>
      <c r="D46" s="73"/>
      <c r="E46" s="70">
        <v>15714</v>
      </c>
      <c r="F46" s="70"/>
      <c r="G46" s="70">
        <v>14304</v>
      </c>
      <c r="I46" s="70">
        <f>15683-I47-I48</f>
        <v>13509</v>
      </c>
    </row>
    <row r="47" spans="1:9" ht="15.75">
      <c r="A47" s="35"/>
      <c r="B47" s="32" t="s">
        <v>130</v>
      </c>
      <c r="C47" s="72"/>
      <c r="D47" s="73"/>
      <c r="E47" s="70">
        <v>665</v>
      </c>
      <c r="F47" s="70"/>
      <c r="G47" s="70">
        <v>2005</v>
      </c>
      <c r="I47" s="70">
        <v>1324</v>
      </c>
    </row>
    <row r="48" spans="1:9" ht="15.75">
      <c r="A48" s="35"/>
      <c r="B48" s="35" t="s">
        <v>94</v>
      </c>
      <c r="C48" s="72"/>
      <c r="D48" s="76"/>
      <c r="E48" s="70">
        <v>766</v>
      </c>
      <c r="F48" s="70"/>
      <c r="G48" s="70">
        <v>766</v>
      </c>
      <c r="I48" s="70">
        <v>850</v>
      </c>
    </row>
    <row r="49" spans="1:9" ht="15.75">
      <c r="A49" s="35"/>
      <c r="B49" s="35" t="s">
        <v>31</v>
      </c>
      <c r="C49" s="72"/>
      <c r="D49" s="76"/>
      <c r="E49" s="70"/>
      <c r="F49" s="70"/>
      <c r="G49" s="70">
        <v>0</v>
      </c>
      <c r="I49" s="70">
        <v>356</v>
      </c>
    </row>
    <row r="50" spans="1:9" ht="15.75">
      <c r="A50" s="35"/>
      <c r="B50" s="32" t="s">
        <v>224</v>
      </c>
      <c r="C50" s="72"/>
      <c r="D50" s="76"/>
      <c r="E50" s="70">
        <v>8332</v>
      </c>
      <c r="F50" s="70"/>
      <c r="G50" s="70">
        <v>8334</v>
      </c>
      <c r="I50" s="70">
        <v>8334</v>
      </c>
    </row>
    <row r="51" spans="1:9" ht="15.75">
      <c r="A51" s="35"/>
      <c r="B51" s="71" t="s">
        <v>131</v>
      </c>
      <c r="C51" s="67"/>
      <c r="D51" s="67"/>
      <c r="E51" s="192">
        <f>SUM(E46:E50)</f>
        <v>25477</v>
      </c>
      <c r="F51" s="70"/>
      <c r="G51" s="192">
        <f>SUM(G46:G50)</f>
        <v>25409</v>
      </c>
      <c r="I51" s="192">
        <f>SUM(I46:I50)</f>
        <v>24373</v>
      </c>
    </row>
    <row r="52" spans="1:9" ht="15.75">
      <c r="A52" s="35"/>
      <c r="B52" s="71"/>
      <c r="C52" s="67"/>
      <c r="D52" s="67"/>
      <c r="E52" s="70"/>
      <c r="F52" s="70"/>
      <c r="G52" s="70"/>
      <c r="I52" s="70"/>
    </row>
    <row r="53" spans="1:9" ht="16.5" thickBot="1">
      <c r="A53" s="35"/>
      <c r="B53" s="77" t="s">
        <v>133</v>
      </c>
      <c r="C53" s="78"/>
      <c r="D53" s="78"/>
      <c r="E53" s="194">
        <f>E51+E44</f>
        <v>30629</v>
      </c>
      <c r="F53" s="75"/>
      <c r="G53" s="194">
        <f>G51+G44</f>
        <v>33075</v>
      </c>
      <c r="I53" s="194">
        <f>I51+I44</f>
        <v>38610</v>
      </c>
    </row>
    <row r="54" spans="1:9" ht="16.5" thickTop="1">
      <c r="A54" s="35"/>
      <c r="B54" s="71"/>
      <c r="C54" s="67"/>
      <c r="D54" s="67"/>
      <c r="E54" s="70"/>
      <c r="F54" s="70"/>
      <c r="G54" s="70"/>
      <c r="I54" s="70"/>
    </row>
    <row r="55" spans="1:9" ht="16.5" thickBot="1">
      <c r="A55" s="35"/>
      <c r="B55" s="77" t="s">
        <v>134</v>
      </c>
      <c r="C55" s="32"/>
      <c r="D55" s="32"/>
      <c r="E55" s="196">
        <f>E53+E37</f>
        <v>201782</v>
      </c>
      <c r="F55" s="75"/>
      <c r="G55" s="196">
        <f>G53+G37</f>
        <v>197520</v>
      </c>
      <c r="I55" s="196">
        <f>I53+I37</f>
        <v>196479</v>
      </c>
    </row>
    <row r="56" spans="1:9" ht="16.5" thickTop="1">
      <c r="A56" s="35"/>
      <c r="B56" s="32"/>
      <c r="C56" s="32"/>
      <c r="D56" s="32"/>
      <c r="E56" s="70"/>
      <c r="F56" s="70"/>
      <c r="G56" s="70"/>
      <c r="I56" s="70"/>
    </row>
    <row r="57" spans="1:9" ht="15.75">
      <c r="A57" s="35"/>
      <c r="B57" s="32"/>
      <c r="C57" s="32"/>
      <c r="D57" s="32"/>
      <c r="E57" s="79"/>
      <c r="F57" s="79"/>
      <c r="G57" s="79"/>
      <c r="I57" s="79"/>
    </row>
    <row r="58" spans="1:9" ht="15.75">
      <c r="A58" s="35"/>
      <c r="B58" s="74" t="s">
        <v>156</v>
      </c>
      <c r="C58" s="74"/>
      <c r="D58" s="74"/>
      <c r="E58" s="80">
        <f>(E37+E39)/E33/2</f>
        <v>1.2270967464402989</v>
      </c>
      <c r="F58" s="81"/>
      <c r="G58" s="80">
        <f>(G37+G39)/G33/2</f>
        <v>1.1790031402801875</v>
      </c>
      <c r="I58" s="80">
        <f>(I37+I39)/I33/2</f>
        <v>1.1318559199300249</v>
      </c>
    </row>
    <row r="59" spans="1:9" ht="18.75">
      <c r="A59" s="82"/>
      <c r="B59" s="83"/>
      <c r="C59" s="83"/>
      <c r="D59" s="83"/>
      <c r="E59" s="70"/>
      <c r="F59" s="70"/>
      <c r="G59" s="84"/>
      <c r="I59" s="84"/>
    </row>
    <row r="60" spans="1:9" ht="36" customHeight="1">
      <c r="A60" s="269" t="s">
        <v>287</v>
      </c>
      <c r="B60" s="270"/>
      <c r="C60" s="270"/>
      <c r="D60" s="270"/>
      <c r="E60" s="270"/>
      <c r="F60" s="270"/>
      <c r="G60" s="270"/>
      <c r="H60" s="270"/>
      <c r="I60" s="270"/>
    </row>
    <row r="61" spans="1:9" ht="15.75">
      <c r="A61" s="85"/>
      <c r="B61" s="83"/>
      <c r="C61" s="83"/>
      <c r="D61" s="83"/>
      <c r="E61" s="70"/>
      <c r="F61" s="70"/>
      <c r="G61" s="84"/>
      <c r="I61" s="84"/>
    </row>
    <row r="62" spans="1:9" ht="24.75" customHeight="1">
      <c r="A62" s="265" t="s">
        <v>235</v>
      </c>
      <c r="B62" s="265"/>
      <c r="C62" s="265"/>
      <c r="D62" s="265"/>
      <c r="E62" s="265"/>
      <c r="F62" s="265"/>
      <c r="G62" s="265"/>
      <c r="H62" s="265"/>
      <c r="I62" s="265"/>
    </row>
    <row r="63" spans="1:9" ht="15.75">
      <c r="A63" s="265"/>
      <c r="B63" s="265"/>
      <c r="C63" s="265"/>
      <c r="D63" s="265"/>
      <c r="E63" s="265"/>
      <c r="F63" s="70"/>
      <c r="G63" s="84"/>
      <c r="I63" s="84"/>
    </row>
    <row r="64" spans="1:9" ht="15">
      <c r="A64" s="86"/>
      <c r="B64" s="87"/>
      <c r="C64" s="83"/>
      <c r="D64" s="83"/>
      <c r="E64" s="88"/>
      <c r="F64" s="88"/>
      <c r="G64" s="89"/>
      <c r="I64" s="89"/>
    </row>
    <row r="65" spans="1:9" ht="15">
      <c r="A65" s="85"/>
      <c r="B65" s="87"/>
      <c r="C65" s="90"/>
      <c r="D65" s="90"/>
      <c r="E65" s="88"/>
      <c r="F65" s="88"/>
      <c r="G65" s="89"/>
      <c r="I65" s="89"/>
    </row>
    <row r="66" spans="1:9" ht="15">
      <c r="A66" s="85"/>
      <c r="B66" s="87"/>
      <c r="C66" s="83"/>
      <c r="D66" s="83"/>
      <c r="E66" s="88"/>
      <c r="F66" s="88"/>
      <c r="G66" s="89"/>
      <c r="I66" s="89"/>
    </row>
    <row r="67" spans="1:9" ht="15">
      <c r="A67" s="85"/>
      <c r="B67" s="91"/>
      <c r="C67" s="83"/>
      <c r="D67" s="83"/>
      <c r="E67" s="88"/>
      <c r="F67" s="88"/>
      <c r="G67" s="89"/>
      <c r="I67" s="89"/>
    </row>
    <row r="68" spans="1:9" ht="15">
      <c r="A68" s="85"/>
      <c r="B68" s="87"/>
      <c r="C68" s="83"/>
      <c r="D68" s="83"/>
      <c r="E68" s="88"/>
      <c r="F68" s="88"/>
      <c r="G68" s="89"/>
      <c r="I68" s="89"/>
    </row>
    <row r="69" spans="1:9" ht="15">
      <c r="A69" s="85"/>
      <c r="B69" s="87"/>
      <c r="C69" s="83"/>
      <c r="D69" s="83"/>
      <c r="E69" s="88"/>
      <c r="F69" s="88"/>
      <c r="G69" s="89"/>
      <c r="I69" s="89"/>
    </row>
    <row r="70" spans="1:9" ht="15">
      <c r="A70" s="85"/>
      <c r="B70" s="87"/>
      <c r="C70" s="83"/>
      <c r="D70" s="83"/>
      <c r="E70" s="88"/>
      <c r="F70" s="88"/>
      <c r="G70" s="89"/>
      <c r="I70" s="89"/>
    </row>
    <row r="71" spans="1:9" ht="15">
      <c r="A71" s="85"/>
      <c r="B71" s="87"/>
      <c r="C71" s="83"/>
      <c r="D71" s="83"/>
      <c r="E71" s="88"/>
      <c r="F71" s="88"/>
      <c r="G71" s="89"/>
      <c r="I71" s="89"/>
    </row>
    <row r="72" spans="1:9" ht="15">
      <c r="A72" s="85"/>
      <c r="B72" s="87"/>
      <c r="C72" s="83"/>
      <c r="D72" s="83"/>
      <c r="E72" s="88"/>
      <c r="F72" s="88"/>
      <c r="G72" s="89"/>
      <c r="I72" s="89"/>
    </row>
    <row r="73" spans="1:9" ht="15">
      <c r="A73" s="85"/>
      <c r="B73" s="87"/>
      <c r="C73" s="83"/>
      <c r="D73" s="83"/>
      <c r="E73" s="88"/>
      <c r="F73" s="88"/>
      <c r="G73" s="89"/>
      <c r="I73" s="89"/>
    </row>
    <row r="74" spans="1:9" ht="15">
      <c r="A74" s="85"/>
      <c r="B74" s="87"/>
      <c r="C74" s="83"/>
      <c r="D74" s="83"/>
      <c r="E74" s="88"/>
      <c r="F74" s="88"/>
      <c r="G74" s="89"/>
      <c r="I74" s="89"/>
    </row>
    <row r="75" spans="1:9" ht="15">
      <c r="A75" s="85"/>
      <c r="B75" s="87"/>
      <c r="C75" s="83"/>
      <c r="D75" s="83"/>
      <c r="E75" s="88"/>
      <c r="F75" s="88"/>
      <c r="G75" s="89"/>
      <c r="I75" s="89"/>
    </row>
    <row r="76" spans="1:9" ht="15">
      <c r="A76" s="85"/>
      <c r="B76" s="87"/>
      <c r="C76" s="83"/>
      <c r="D76" s="83"/>
      <c r="E76" s="88"/>
      <c r="F76" s="88"/>
      <c r="G76" s="89"/>
      <c r="I76" s="89"/>
    </row>
    <row r="77" spans="1:9" ht="15">
      <c r="A77" s="85"/>
      <c r="B77" s="87"/>
      <c r="C77" s="83"/>
      <c r="D77" s="83"/>
      <c r="E77" s="88"/>
      <c r="F77" s="88"/>
      <c r="G77" s="89"/>
      <c r="I77" s="89"/>
    </row>
    <row r="78" spans="1:9" ht="15">
      <c r="A78" s="85"/>
      <c r="B78" s="87"/>
      <c r="C78" s="83"/>
      <c r="D78" s="83"/>
      <c r="E78" s="88"/>
      <c r="F78" s="88"/>
      <c r="G78" s="89"/>
      <c r="I78" s="89"/>
    </row>
    <row r="79" spans="1:9" ht="15">
      <c r="A79" s="85"/>
      <c r="B79" s="87"/>
      <c r="C79" s="83"/>
      <c r="D79" s="83"/>
      <c r="E79" s="88"/>
      <c r="F79" s="88"/>
      <c r="G79" s="89"/>
      <c r="I79" s="89"/>
    </row>
    <row r="80" spans="1:9" ht="15">
      <c r="A80" s="85"/>
      <c r="B80" s="87"/>
      <c r="C80" s="83"/>
      <c r="D80" s="83"/>
      <c r="E80" s="88"/>
      <c r="F80" s="88"/>
      <c r="G80" s="89"/>
      <c r="I80" s="89"/>
    </row>
    <row r="81" spans="1:9" ht="15">
      <c r="A81" s="85"/>
      <c r="B81" s="87"/>
      <c r="C81" s="83"/>
      <c r="D81" s="83"/>
      <c r="E81" s="88"/>
      <c r="F81" s="88"/>
      <c r="G81" s="89"/>
      <c r="I81" s="89"/>
    </row>
    <row r="82" spans="1:9" ht="15">
      <c r="A82" s="85"/>
      <c r="B82" s="83"/>
      <c r="C82" s="83"/>
      <c r="D82" s="83"/>
      <c r="E82" s="88"/>
      <c r="F82" s="88"/>
      <c r="G82" s="89"/>
      <c r="I82" s="89"/>
    </row>
    <row r="83" spans="1:9" ht="15">
      <c r="A83" s="85"/>
      <c r="B83" s="83"/>
      <c r="C83" s="83"/>
      <c r="D83" s="83"/>
      <c r="E83" s="88"/>
      <c r="F83" s="88"/>
      <c r="G83" s="89"/>
      <c r="I83" s="89"/>
    </row>
    <row r="84" spans="1:9" ht="15">
      <c r="A84" s="85"/>
      <c r="B84" s="83"/>
      <c r="C84" s="83"/>
      <c r="D84" s="83"/>
      <c r="E84" s="88"/>
      <c r="F84" s="88"/>
      <c r="G84" s="89"/>
      <c r="I84" s="89"/>
    </row>
    <row r="85" spans="1:9" ht="15">
      <c r="A85" s="85"/>
      <c r="B85" s="83"/>
      <c r="C85" s="83"/>
      <c r="D85" s="83"/>
      <c r="E85" s="88"/>
      <c r="F85" s="88"/>
      <c r="G85" s="89"/>
      <c r="I85" s="89"/>
    </row>
    <row r="86" spans="1:9" ht="15">
      <c r="A86" s="85"/>
      <c r="B86" s="83"/>
      <c r="C86" s="83"/>
      <c r="D86" s="83"/>
      <c r="E86" s="88"/>
      <c r="F86" s="88"/>
      <c r="G86" s="89"/>
      <c r="I86" s="89"/>
    </row>
    <row r="87" spans="1:9" ht="15">
      <c r="A87" s="85"/>
      <c r="B87" s="83"/>
      <c r="C87" s="83"/>
      <c r="D87" s="83"/>
      <c r="E87" s="88"/>
      <c r="F87" s="88"/>
      <c r="G87" s="89"/>
      <c r="I87" s="89"/>
    </row>
    <row r="88" spans="1:9" ht="15">
      <c r="A88" s="85"/>
      <c r="B88" s="83"/>
      <c r="C88" s="83"/>
      <c r="D88" s="83"/>
      <c r="E88" s="88"/>
      <c r="F88" s="88"/>
      <c r="G88" s="89"/>
      <c r="I88" s="89"/>
    </row>
    <row r="89" spans="1:9" ht="15">
      <c r="A89" s="85"/>
      <c r="B89" s="83"/>
      <c r="C89" s="83"/>
      <c r="D89" s="83"/>
      <c r="E89" s="88"/>
      <c r="F89" s="88"/>
      <c r="G89" s="89"/>
      <c r="I89" s="89"/>
    </row>
    <row r="90" spans="1:9" ht="15">
      <c r="A90" s="85"/>
      <c r="B90" s="83"/>
      <c r="C90" s="83"/>
      <c r="D90" s="83"/>
      <c r="E90" s="88"/>
      <c r="F90" s="88"/>
      <c r="G90" s="89"/>
      <c r="I90" s="89"/>
    </row>
    <row r="91" spans="1:9" ht="15">
      <c r="A91" s="85"/>
      <c r="B91" s="83"/>
      <c r="C91" s="83"/>
      <c r="D91" s="83"/>
      <c r="E91" s="88"/>
      <c r="F91" s="88"/>
      <c r="G91" s="89"/>
      <c r="I91" s="89"/>
    </row>
    <row r="92" spans="1:9" ht="15">
      <c r="A92" s="85"/>
      <c r="B92" s="83"/>
      <c r="C92" s="83"/>
      <c r="D92" s="83"/>
      <c r="E92" s="88"/>
      <c r="F92" s="88"/>
      <c r="G92" s="89"/>
      <c r="I92" s="89"/>
    </row>
    <row r="93" spans="1:9" ht="15">
      <c r="A93" s="85"/>
      <c r="B93" s="83"/>
      <c r="C93" s="83"/>
      <c r="D93" s="83"/>
      <c r="E93" s="88"/>
      <c r="F93" s="88"/>
      <c r="G93" s="89"/>
      <c r="I93" s="89"/>
    </row>
    <row r="94" spans="1:9" ht="15">
      <c r="A94" s="85"/>
      <c r="B94" s="83"/>
      <c r="C94" s="83"/>
      <c r="D94" s="83"/>
      <c r="E94" s="88"/>
      <c r="F94" s="88"/>
      <c r="G94" s="89"/>
      <c r="I94" s="89"/>
    </row>
    <row r="95" spans="1:9" ht="15">
      <c r="A95" s="85"/>
      <c r="B95" s="83"/>
      <c r="C95" s="83"/>
      <c r="D95" s="83"/>
      <c r="E95" s="88"/>
      <c r="F95" s="88"/>
      <c r="G95" s="89"/>
      <c r="I95" s="89"/>
    </row>
    <row r="96" spans="1:9" ht="15">
      <c r="A96" s="85"/>
      <c r="B96" s="83"/>
      <c r="C96" s="83"/>
      <c r="D96" s="83"/>
      <c r="E96" s="88"/>
      <c r="F96" s="88"/>
      <c r="G96" s="89"/>
      <c r="I96" s="89"/>
    </row>
    <row r="97" spans="1:9" ht="15">
      <c r="A97" s="85"/>
      <c r="B97" s="83"/>
      <c r="C97" s="83"/>
      <c r="D97" s="83"/>
      <c r="E97" s="88"/>
      <c r="F97" s="88"/>
      <c r="G97" s="89"/>
      <c r="I97" s="89"/>
    </row>
    <row r="98" spans="1:9" ht="15">
      <c r="A98" s="85"/>
      <c r="B98" s="83"/>
      <c r="C98" s="83"/>
      <c r="D98" s="83"/>
      <c r="E98" s="88"/>
      <c r="F98" s="88"/>
      <c r="G98" s="89"/>
      <c r="I98" s="89"/>
    </row>
    <row r="99" spans="1:9" ht="15">
      <c r="A99" s="85"/>
      <c r="B99" s="83"/>
      <c r="C99" s="83"/>
      <c r="D99" s="83"/>
      <c r="E99" s="88"/>
      <c r="F99" s="88"/>
      <c r="G99" s="89"/>
      <c r="I99" s="89"/>
    </row>
  </sheetData>
  <sheetProtection/>
  <mergeCells count="7">
    <mergeCell ref="A63:E63"/>
    <mergeCell ref="A6:I6"/>
    <mergeCell ref="A7:I7"/>
    <mergeCell ref="A8:I8"/>
    <mergeCell ref="A9:I9"/>
    <mergeCell ref="A62:I62"/>
    <mergeCell ref="A60:I60"/>
  </mergeCells>
  <printOptions horizontalCentered="1"/>
  <pageMargins left="1.18110236220472" right="0.748031496062992" top="0.65" bottom="0.183070866" header="0.511811023622047" footer="0.275590551181102"/>
  <pageSetup orientation="portrait" scale="76"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G56"/>
  <sheetViews>
    <sheetView zoomScalePageLayoutView="0" workbookViewId="0" topLeftCell="A1">
      <selection activeCell="A51" sqref="A51"/>
    </sheetView>
  </sheetViews>
  <sheetFormatPr defaultColWidth="9.140625" defaultRowHeight="12.75"/>
  <cols>
    <col min="1" max="1" width="35.421875" style="29" customWidth="1"/>
    <col min="2" max="2" width="12.00390625" style="29" customWidth="1"/>
    <col min="3" max="3" width="11.28125" style="29" customWidth="1"/>
    <col min="4" max="4" width="12.421875" style="29" customWidth="1"/>
    <col min="5" max="5" width="15.28125" style="29" customWidth="1"/>
    <col min="6" max="6" width="13.8515625" style="29" customWidth="1"/>
    <col min="7" max="7" width="15.421875" style="29" customWidth="1"/>
    <col min="8" max="16384" width="9.140625" style="29" customWidth="1"/>
  </cols>
  <sheetData>
    <row r="1" spans="1:7" ht="12.75">
      <c r="A1" s="31"/>
      <c r="B1" s="31"/>
      <c r="C1" s="31"/>
      <c r="D1" s="31"/>
      <c r="E1" s="31"/>
      <c r="F1" s="31"/>
      <c r="G1" s="31"/>
    </row>
    <row r="2" spans="1:7" ht="12.75">
      <c r="A2" s="31"/>
      <c r="B2" s="31"/>
      <c r="C2" s="31"/>
      <c r="D2" s="31"/>
      <c r="E2" s="31"/>
      <c r="F2" s="31"/>
      <c r="G2" s="31"/>
    </row>
    <row r="3" spans="1:7" ht="12.75">
      <c r="A3" s="31"/>
      <c r="B3" s="31"/>
      <c r="C3" s="31"/>
      <c r="D3" s="31"/>
      <c r="E3" s="31"/>
      <c r="F3" s="31"/>
      <c r="G3" s="31"/>
    </row>
    <row r="4" spans="1:7" ht="12.75">
      <c r="A4" s="31"/>
      <c r="B4" s="31"/>
      <c r="C4" s="31"/>
      <c r="D4" s="31"/>
      <c r="E4" s="31"/>
      <c r="F4" s="31"/>
      <c r="G4" s="31"/>
    </row>
    <row r="5" spans="1:7" ht="12.75">
      <c r="A5" s="31"/>
      <c r="B5" s="31"/>
      <c r="C5" s="31"/>
      <c r="D5" s="31"/>
      <c r="E5" s="31"/>
      <c r="F5" s="31"/>
      <c r="G5" s="31"/>
    </row>
    <row r="6" spans="1:7" ht="12.75">
      <c r="A6" s="31"/>
      <c r="B6" s="31"/>
      <c r="C6" s="31"/>
      <c r="D6" s="31"/>
      <c r="E6" s="31"/>
      <c r="F6" s="31"/>
      <c r="G6" s="31"/>
    </row>
    <row r="7" spans="1:7" ht="12.75">
      <c r="A7" s="31"/>
      <c r="B7" s="31"/>
      <c r="C7" s="31"/>
      <c r="D7" s="31"/>
      <c r="E7" s="31"/>
      <c r="F7" s="31"/>
      <c r="G7" s="31"/>
    </row>
    <row r="8" spans="1:7" ht="19.5">
      <c r="A8" s="273" t="s">
        <v>172</v>
      </c>
      <c r="B8" s="273"/>
      <c r="C8" s="273"/>
      <c r="D8" s="273"/>
      <c r="E8" s="273"/>
      <c r="F8" s="273"/>
      <c r="G8" s="273"/>
    </row>
    <row r="9" spans="1:7" ht="13.5">
      <c r="A9" s="274" t="s">
        <v>0</v>
      </c>
      <c r="B9" s="274"/>
      <c r="C9" s="274"/>
      <c r="D9" s="274"/>
      <c r="E9" s="274"/>
      <c r="F9" s="274"/>
      <c r="G9" s="274"/>
    </row>
    <row r="10" spans="1:7" ht="15.75">
      <c r="A10" s="275" t="s">
        <v>65</v>
      </c>
      <c r="B10" s="275"/>
      <c r="C10" s="275"/>
      <c r="D10" s="275"/>
      <c r="E10" s="275"/>
      <c r="F10" s="275"/>
      <c r="G10" s="275"/>
    </row>
    <row r="11" spans="1:7" ht="15.75">
      <c r="A11" s="275" t="s">
        <v>271</v>
      </c>
      <c r="B11" s="275"/>
      <c r="C11" s="275"/>
      <c r="D11" s="275"/>
      <c r="E11" s="275"/>
      <c r="F11" s="275"/>
      <c r="G11" s="275"/>
    </row>
    <row r="12" spans="1:7" ht="12.75">
      <c r="A12" s="31"/>
      <c r="B12" s="31"/>
      <c r="C12" s="31"/>
      <c r="D12" s="31"/>
      <c r="E12" s="31"/>
      <c r="F12" s="31"/>
      <c r="G12" s="31"/>
    </row>
    <row r="13" spans="1:7" ht="15.75">
      <c r="A13" s="92"/>
      <c r="B13" s="197"/>
      <c r="C13" s="197"/>
      <c r="D13" s="277" t="s">
        <v>54</v>
      </c>
      <c r="E13" s="277"/>
      <c r="F13" s="277"/>
      <c r="G13" s="198"/>
    </row>
    <row r="14" spans="1:6" ht="15.75">
      <c r="A14" s="92"/>
      <c r="B14" s="92"/>
      <c r="C14" s="92"/>
      <c r="D14" s="276" t="s">
        <v>160</v>
      </c>
      <c r="E14" s="276"/>
      <c r="F14" s="199" t="s">
        <v>66</v>
      </c>
    </row>
    <row r="15" spans="1:7" ht="15.75" customHeight="1">
      <c r="A15" s="200" t="s">
        <v>67</v>
      </c>
      <c r="B15" s="201" t="s">
        <v>68</v>
      </c>
      <c r="C15" s="201" t="s">
        <v>111</v>
      </c>
      <c r="D15" s="201" t="s">
        <v>68</v>
      </c>
      <c r="E15" s="201" t="s">
        <v>114</v>
      </c>
      <c r="F15" s="202" t="s">
        <v>55</v>
      </c>
      <c r="G15" s="271" t="s">
        <v>69</v>
      </c>
    </row>
    <row r="16" spans="1:7" ht="15.75">
      <c r="A16" s="203"/>
      <c r="B16" s="202" t="s">
        <v>70</v>
      </c>
      <c r="C16" s="202" t="s">
        <v>112</v>
      </c>
      <c r="D16" s="202" t="s">
        <v>71</v>
      </c>
      <c r="E16" s="202" t="s">
        <v>115</v>
      </c>
      <c r="F16" s="202"/>
      <c r="G16" s="272"/>
    </row>
    <row r="17" spans="1:7" ht="15.75">
      <c r="A17" s="204"/>
      <c r="B17" s="205" t="s">
        <v>17</v>
      </c>
      <c r="C17" s="205" t="s">
        <v>89</v>
      </c>
      <c r="D17" s="205" t="s">
        <v>17</v>
      </c>
      <c r="E17" s="205" t="s">
        <v>17</v>
      </c>
      <c r="F17" s="205" t="s">
        <v>17</v>
      </c>
      <c r="G17" s="205" t="s">
        <v>17</v>
      </c>
    </row>
    <row r="18" spans="1:7" ht="12.75">
      <c r="A18" s="206" t="s">
        <v>284</v>
      </c>
      <c r="B18" s="207">
        <f>B52</f>
        <v>69739</v>
      </c>
      <c r="C18" s="208">
        <f>C52</f>
        <v>-1578</v>
      </c>
      <c r="D18" s="208">
        <f>D52</f>
        <v>13720</v>
      </c>
      <c r="E18" s="208">
        <v>0</v>
      </c>
      <c r="F18" s="207">
        <f>F52</f>
        <v>82564</v>
      </c>
      <c r="G18" s="207">
        <f>G52</f>
        <v>164445</v>
      </c>
    </row>
    <row r="19" spans="1:7" ht="12.75">
      <c r="A19" s="209"/>
      <c r="B19" s="207"/>
      <c r="C19" s="210"/>
      <c r="D19" s="208"/>
      <c r="E19" s="208"/>
      <c r="F19" s="207"/>
      <c r="G19" s="207"/>
    </row>
    <row r="20" spans="1:7" ht="12.75">
      <c r="A20" s="215" t="s">
        <v>161</v>
      </c>
      <c r="B20" s="216">
        <v>0</v>
      </c>
      <c r="C20" s="216">
        <v>0</v>
      </c>
      <c r="D20" s="216">
        <v>0</v>
      </c>
      <c r="E20" s="210">
        <v>0</v>
      </c>
      <c r="F20" s="217">
        <v>6708</v>
      </c>
      <c r="G20" s="211">
        <f>SUM(B20:F20)</f>
        <v>6708</v>
      </c>
    </row>
    <row r="21" spans="1:7" ht="12.75">
      <c r="A21" s="215"/>
      <c r="B21" s="216"/>
      <c r="C21" s="216"/>
      <c r="D21" s="216"/>
      <c r="E21" s="210"/>
      <c r="F21" s="218"/>
      <c r="G21" s="211"/>
    </row>
    <row r="22" spans="1:7" ht="12.75">
      <c r="A22" s="215" t="s">
        <v>161</v>
      </c>
      <c r="B22" s="219">
        <f aca="true" t="shared" si="0" ref="B22:G22">B20</f>
        <v>0</v>
      </c>
      <c r="C22" s="219">
        <f t="shared" si="0"/>
        <v>0</v>
      </c>
      <c r="D22" s="219">
        <f t="shared" si="0"/>
        <v>0</v>
      </c>
      <c r="E22" s="213">
        <f t="shared" si="0"/>
        <v>0</v>
      </c>
      <c r="F22" s="219">
        <f>F20</f>
        <v>6708</v>
      </c>
      <c r="G22" s="219">
        <f t="shared" si="0"/>
        <v>6708</v>
      </c>
    </row>
    <row r="23" spans="1:7" ht="12.75">
      <c r="A23" s="215"/>
      <c r="B23" s="216"/>
      <c r="C23" s="216"/>
      <c r="D23" s="216"/>
      <c r="E23" s="208"/>
      <c r="F23" s="211"/>
      <c r="G23" s="211"/>
    </row>
    <row r="24" spans="1:7" ht="12.75">
      <c r="A24" s="220" t="s">
        <v>237</v>
      </c>
      <c r="B24" s="221">
        <f aca="true" t="shared" si="1" ref="B24:G24">B18+B22</f>
        <v>69739</v>
      </c>
      <c r="C24" s="222">
        <f t="shared" si="1"/>
        <v>-1578</v>
      </c>
      <c r="D24" s="221">
        <f t="shared" si="1"/>
        <v>13720</v>
      </c>
      <c r="E24" s="222">
        <f t="shared" si="1"/>
        <v>0</v>
      </c>
      <c r="F24" s="221">
        <f t="shared" si="1"/>
        <v>89272</v>
      </c>
      <c r="G24" s="221">
        <f t="shared" si="1"/>
        <v>171153</v>
      </c>
    </row>
    <row r="25" spans="1:7" ht="12.75">
      <c r="A25" s="31"/>
      <c r="B25" s="92"/>
      <c r="C25" s="92"/>
      <c r="D25" s="92"/>
      <c r="E25" s="92"/>
      <c r="F25" s="92"/>
      <c r="G25" s="92"/>
    </row>
    <row r="26" spans="1:7" ht="12.75">
      <c r="A26" s="31"/>
      <c r="B26" s="92"/>
      <c r="C26" s="92"/>
      <c r="D26" s="92"/>
      <c r="E26" s="92"/>
      <c r="F26" s="92"/>
      <c r="G26" s="92"/>
    </row>
    <row r="27" spans="1:7" ht="12.75">
      <c r="A27" s="31"/>
      <c r="B27" s="92"/>
      <c r="C27" s="92"/>
      <c r="D27" s="92"/>
      <c r="E27" s="92"/>
      <c r="F27" s="92"/>
      <c r="G27" s="92"/>
    </row>
    <row r="28" spans="1:7" ht="12.75">
      <c r="A28" s="31"/>
      <c r="B28" s="92"/>
      <c r="C28" s="92"/>
      <c r="D28" s="92"/>
      <c r="E28" s="92"/>
      <c r="F28" s="92"/>
      <c r="G28" s="92"/>
    </row>
    <row r="29" spans="1:7" ht="15.75">
      <c r="A29" s="275"/>
      <c r="B29" s="275"/>
      <c r="C29" s="275"/>
      <c r="D29" s="275"/>
      <c r="E29" s="275"/>
      <c r="F29" s="275"/>
      <c r="G29" s="275"/>
    </row>
    <row r="30" spans="1:7" ht="15.75">
      <c r="A30" s="275"/>
      <c r="B30" s="275"/>
      <c r="C30" s="275"/>
      <c r="D30" s="275"/>
      <c r="E30" s="275"/>
      <c r="F30" s="275"/>
      <c r="G30" s="275"/>
    </row>
    <row r="31" spans="1:7" ht="12.75">
      <c r="A31" s="31"/>
      <c r="B31" s="92"/>
      <c r="C31" s="92"/>
      <c r="D31" s="92"/>
      <c r="E31" s="92"/>
      <c r="F31" s="92"/>
      <c r="G31" s="92"/>
    </row>
    <row r="32" spans="1:7" ht="12.75">
      <c r="A32" s="31"/>
      <c r="B32" s="92"/>
      <c r="C32" s="92"/>
      <c r="D32" s="92"/>
      <c r="E32" s="92"/>
      <c r="F32" s="92"/>
      <c r="G32" s="92"/>
    </row>
    <row r="33" spans="1:7" ht="15.75">
      <c r="A33" s="31"/>
      <c r="B33" s="197"/>
      <c r="C33" s="197"/>
      <c r="D33" s="277" t="s">
        <v>54</v>
      </c>
      <c r="E33" s="277"/>
      <c r="F33" s="277"/>
      <c r="G33" s="198"/>
    </row>
    <row r="34" spans="1:6" ht="15.75">
      <c r="A34" s="31"/>
      <c r="B34" s="92"/>
      <c r="C34" s="92"/>
      <c r="D34" s="276" t="s">
        <v>160</v>
      </c>
      <c r="E34" s="276"/>
      <c r="F34" s="199" t="s">
        <v>66</v>
      </c>
    </row>
    <row r="35" spans="1:7" ht="15.75" customHeight="1">
      <c r="A35" s="200" t="s">
        <v>67</v>
      </c>
      <c r="B35" s="201" t="s">
        <v>68</v>
      </c>
      <c r="C35" s="201" t="s">
        <v>111</v>
      </c>
      <c r="D35" s="201" t="s">
        <v>68</v>
      </c>
      <c r="E35" s="201" t="s">
        <v>114</v>
      </c>
      <c r="F35" s="202" t="s">
        <v>55</v>
      </c>
      <c r="G35" s="271" t="s">
        <v>69</v>
      </c>
    </row>
    <row r="36" spans="1:7" ht="15.75">
      <c r="A36" s="203"/>
      <c r="B36" s="202" t="s">
        <v>70</v>
      </c>
      <c r="C36" s="202" t="s">
        <v>112</v>
      </c>
      <c r="D36" s="202" t="s">
        <v>71</v>
      </c>
      <c r="E36" s="202" t="s">
        <v>115</v>
      </c>
      <c r="F36" s="202"/>
      <c r="G36" s="272"/>
    </row>
    <row r="37" spans="1:7" ht="15.75">
      <c r="A37" s="204"/>
      <c r="B37" s="205" t="s">
        <v>17</v>
      </c>
      <c r="C37" s="205" t="s">
        <v>89</v>
      </c>
      <c r="D37" s="205" t="s">
        <v>17</v>
      </c>
      <c r="E37" s="205" t="s">
        <v>17</v>
      </c>
      <c r="F37" s="205" t="s">
        <v>17</v>
      </c>
      <c r="G37" s="205" t="s">
        <v>17</v>
      </c>
    </row>
    <row r="38" spans="1:7" ht="12.75">
      <c r="A38" s="206" t="s">
        <v>182</v>
      </c>
      <c r="B38" s="207">
        <v>69739</v>
      </c>
      <c r="C38" s="208">
        <v>-1578</v>
      </c>
      <c r="D38" s="207">
        <v>13720</v>
      </c>
      <c r="E38" s="207">
        <v>7395</v>
      </c>
      <c r="F38" s="207">
        <v>68593</v>
      </c>
      <c r="G38" s="211">
        <f>SUM(B38:F38)</f>
        <v>157869</v>
      </c>
    </row>
    <row r="39" spans="1:7" ht="12.75">
      <c r="A39" s="209"/>
      <c r="B39" s="207"/>
      <c r="C39" s="210"/>
      <c r="D39" s="207"/>
      <c r="E39" s="207"/>
      <c r="F39" s="207"/>
      <c r="G39" s="211"/>
    </row>
    <row r="40" spans="1:7" ht="12.75">
      <c r="A40" s="209" t="s">
        <v>238</v>
      </c>
      <c r="B40" s="207"/>
      <c r="C40" s="210"/>
      <c r="D40" s="208"/>
      <c r="E40" s="208">
        <v>-7395</v>
      </c>
      <c r="F40" s="208">
        <v>7395</v>
      </c>
      <c r="G40" s="211">
        <f>SUM(B40:F40)</f>
        <v>0</v>
      </c>
    </row>
    <row r="41" spans="1:7" ht="12.75">
      <c r="A41" s="209"/>
      <c r="B41" s="214"/>
      <c r="C41" s="210"/>
      <c r="D41" s="214"/>
      <c r="E41" s="214"/>
      <c r="F41" s="207"/>
      <c r="G41" s="211"/>
    </row>
    <row r="42" spans="1:7" ht="12.75">
      <c r="A42" s="209" t="s">
        <v>285</v>
      </c>
      <c r="B42" s="240">
        <f aca="true" t="shared" si="2" ref="B42:G42">SUM(B38:B41)</f>
        <v>69739</v>
      </c>
      <c r="C42" s="241">
        <f t="shared" si="2"/>
        <v>-1578</v>
      </c>
      <c r="D42" s="240">
        <f t="shared" si="2"/>
        <v>13720</v>
      </c>
      <c r="E42" s="243">
        <f t="shared" si="2"/>
        <v>0</v>
      </c>
      <c r="F42" s="240">
        <f t="shared" si="2"/>
        <v>75988</v>
      </c>
      <c r="G42" s="212">
        <f t="shared" si="2"/>
        <v>157869</v>
      </c>
    </row>
    <row r="43" spans="1:7" ht="12.75">
      <c r="A43" s="209"/>
      <c r="B43" s="214"/>
      <c r="C43" s="210"/>
      <c r="D43" s="214"/>
      <c r="E43" s="214"/>
      <c r="F43" s="207"/>
      <c r="G43" s="211"/>
    </row>
    <row r="44" spans="1:7" ht="12.75">
      <c r="A44" s="215" t="s">
        <v>161</v>
      </c>
      <c r="B44" s="216">
        <v>0</v>
      </c>
      <c r="C44" s="216">
        <v>0</v>
      </c>
      <c r="D44" s="216">
        <v>0</v>
      </c>
      <c r="E44" s="216">
        <v>0</v>
      </c>
      <c r="F44" s="217">
        <v>26705</v>
      </c>
      <c r="G44" s="211">
        <f>SUM(B44:F44)</f>
        <v>26705</v>
      </c>
    </row>
    <row r="45" spans="1:7" ht="12.75">
      <c r="A45" s="215"/>
      <c r="B45" s="216"/>
      <c r="C45" s="216"/>
      <c r="D45" s="216"/>
      <c r="E45" s="216"/>
      <c r="F45" s="218"/>
      <c r="G45" s="211"/>
    </row>
    <row r="46" spans="1:7" ht="12.75">
      <c r="A46" s="215" t="s">
        <v>161</v>
      </c>
      <c r="B46" s="219">
        <f aca="true" t="shared" si="3" ref="B46:G46">B44</f>
        <v>0</v>
      </c>
      <c r="C46" s="219">
        <f t="shared" si="3"/>
        <v>0</v>
      </c>
      <c r="D46" s="219">
        <f t="shared" si="3"/>
        <v>0</v>
      </c>
      <c r="E46" s="219">
        <f t="shared" si="3"/>
        <v>0</v>
      </c>
      <c r="F46" s="219">
        <f t="shared" si="3"/>
        <v>26705</v>
      </c>
      <c r="G46" s="219">
        <f t="shared" si="3"/>
        <v>26705</v>
      </c>
    </row>
    <row r="47" spans="1:7" ht="12.75">
      <c r="A47" s="215"/>
      <c r="B47" s="216"/>
      <c r="C47" s="216"/>
      <c r="D47" s="216"/>
      <c r="E47" s="211"/>
      <c r="F47" s="211"/>
      <c r="G47" s="211"/>
    </row>
    <row r="48" spans="1:7" ht="25.5">
      <c r="A48" s="223" t="s">
        <v>183</v>
      </c>
      <c r="B48" s="216">
        <v>0</v>
      </c>
      <c r="C48" s="216">
        <v>0</v>
      </c>
      <c r="D48" s="216">
        <v>0</v>
      </c>
      <c r="E48" s="216">
        <v>0</v>
      </c>
      <c r="F48" s="211">
        <v>-15270</v>
      </c>
      <c r="G48" s="211">
        <v>-15270</v>
      </c>
    </row>
    <row r="49" spans="1:7" ht="12.75">
      <c r="A49" s="223"/>
      <c r="B49" s="216"/>
      <c r="C49" s="216"/>
      <c r="D49" s="216"/>
      <c r="E49" s="216"/>
      <c r="F49" s="211"/>
      <c r="G49" s="211"/>
    </row>
    <row r="50" spans="1:7" ht="25.5">
      <c r="A50" s="223" t="s">
        <v>184</v>
      </c>
      <c r="B50" s="216">
        <v>0</v>
      </c>
      <c r="C50" s="216">
        <v>0</v>
      </c>
      <c r="D50" s="216">
        <v>0</v>
      </c>
      <c r="E50" s="216">
        <v>0</v>
      </c>
      <c r="F50" s="211">
        <v>-4859</v>
      </c>
      <c r="G50" s="211">
        <v>-4859</v>
      </c>
    </row>
    <row r="51" spans="1:7" ht="12.75">
      <c r="A51" s="224"/>
      <c r="B51" s="221"/>
      <c r="C51" s="221"/>
      <c r="D51" s="221"/>
      <c r="E51" s="221"/>
      <c r="F51" s="221"/>
      <c r="G51" s="221"/>
    </row>
    <row r="52" spans="1:7" ht="12.75">
      <c r="A52" s="220" t="s">
        <v>283</v>
      </c>
      <c r="B52" s="221">
        <f>B42+B46</f>
        <v>69739</v>
      </c>
      <c r="C52" s="242">
        <f>C42+C46</f>
        <v>-1578</v>
      </c>
      <c r="D52" s="221">
        <f>D42+D46</f>
        <v>13720</v>
      </c>
      <c r="E52" s="222">
        <f>E42+E46</f>
        <v>0</v>
      </c>
      <c r="F52" s="221">
        <f>F42+F46+F48+F50</f>
        <v>82564</v>
      </c>
      <c r="G52" s="221">
        <f>G42+G46+G48+G50</f>
        <v>164445</v>
      </c>
    </row>
    <row r="53" spans="1:7" ht="12.75">
      <c r="A53" s="225"/>
      <c r="B53" s="226"/>
      <c r="C53" s="226"/>
      <c r="D53" s="226"/>
      <c r="E53" s="226"/>
      <c r="F53" s="226"/>
      <c r="G53" s="226"/>
    </row>
    <row r="54" spans="1:7" ht="29.25" customHeight="1">
      <c r="A54" s="265" t="s">
        <v>236</v>
      </c>
      <c r="B54" s="265"/>
      <c r="C54" s="265"/>
      <c r="D54" s="265"/>
      <c r="E54" s="265"/>
      <c r="F54" s="265"/>
      <c r="G54" s="265"/>
    </row>
    <row r="55" spans="1:7" ht="13.5">
      <c r="A55" s="261"/>
      <c r="B55" s="261"/>
      <c r="C55" s="261"/>
      <c r="D55" s="261"/>
      <c r="E55" s="261"/>
      <c r="F55" s="31"/>
      <c r="G55" s="31"/>
    </row>
    <row r="56" spans="1:7" ht="12.75">
      <c r="A56" s="31"/>
      <c r="B56" s="31"/>
      <c r="C56" s="31"/>
      <c r="D56" s="31"/>
      <c r="E56" s="31"/>
      <c r="F56" s="31"/>
      <c r="G56" s="31"/>
    </row>
  </sheetData>
  <sheetProtection/>
  <mergeCells count="14">
    <mergeCell ref="A29:G29"/>
    <mergeCell ref="A30:G30"/>
    <mergeCell ref="D33:F33"/>
    <mergeCell ref="D34:E34"/>
    <mergeCell ref="G35:G36"/>
    <mergeCell ref="A54:G54"/>
    <mergeCell ref="A55:E55"/>
    <mergeCell ref="A8:G8"/>
    <mergeCell ref="A9:G9"/>
    <mergeCell ref="A10:G10"/>
    <mergeCell ref="A11:G11"/>
    <mergeCell ref="G15:G16"/>
    <mergeCell ref="D14:E14"/>
    <mergeCell ref="D13:F13"/>
  </mergeCells>
  <printOptions horizontalCentered="1" verticalCentered="1"/>
  <pageMargins left="0.64" right="0.5118110236220472" top="0.984251968503937" bottom="0.984251968503937" header="0.5118110236220472" footer="0.5118110236220472"/>
  <pageSetup horizontalDpi="600" verticalDpi="600" orientation="landscape" paperSize="9" scale="84" r:id="rId2"/>
  <headerFooter alignWithMargins="0">
    <oddFooter>&amp;CPage &amp;P of &amp;N</oddFoot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51"/>
  <sheetViews>
    <sheetView zoomScalePageLayoutView="0" workbookViewId="0" topLeftCell="A1">
      <selection activeCell="D20" sqref="D20"/>
    </sheetView>
  </sheetViews>
  <sheetFormatPr defaultColWidth="9.140625" defaultRowHeight="12.75"/>
  <cols>
    <col min="1" max="1" width="5.421875" style="29" customWidth="1"/>
    <col min="2" max="2" width="41.57421875" style="29" customWidth="1"/>
    <col min="3" max="3" width="11.28125" style="29" customWidth="1"/>
    <col min="4" max="4" width="19.421875" style="29" customWidth="1"/>
    <col min="5" max="5" width="21.57421875" style="29" customWidth="1"/>
    <col min="6" max="16384" width="9.140625" style="29" customWidth="1"/>
  </cols>
  <sheetData>
    <row r="5" ht="20.25" customHeight="1"/>
    <row r="6" ht="18" customHeight="1"/>
    <row r="7" spans="1:5" ht="18" customHeight="1">
      <c r="A7" s="278" t="s">
        <v>172</v>
      </c>
      <c r="B7" s="278"/>
      <c r="C7" s="278"/>
      <c r="D7" s="278"/>
      <c r="E7" s="278"/>
    </row>
    <row r="8" spans="1:5" ht="13.5">
      <c r="A8" s="279" t="s">
        <v>0</v>
      </c>
      <c r="B8" s="279"/>
      <c r="C8" s="279"/>
      <c r="D8" s="279"/>
      <c r="E8" s="279"/>
    </row>
    <row r="9" spans="1:5" ht="15.75">
      <c r="A9" s="260" t="s">
        <v>87</v>
      </c>
      <c r="B9" s="260"/>
      <c r="C9" s="260"/>
      <c r="D9" s="260"/>
      <c r="E9" s="260"/>
    </row>
    <row r="10" spans="1:5" ht="15.75" customHeight="1">
      <c r="A10" s="260" t="s">
        <v>271</v>
      </c>
      <c r="B10" s="260"/>
      <c r="C10" s="260"/>
      <c r="D10" s="260"/>
      <c r="E10" s="260"/>
    </row>
    <row r="11" spans="1:3" ht="15.75" customHeight="1">
      <c r="A11" s="30"/>
      <c r="B11" s="30"/>
      <c r="C11" s="30"/>
    </row>
    <row r="12" spans="1:5" ht="26.25" customHeight="1">
      <c r="A12" s="33"/>
      <c r="B12" s="33"/>
      <c r="D12" s="227" t="s">
        <v>239</v>
      </c>
      <c r="E12" s="227" t="s">
        <v>240</v>
      </c>
    </row>
    <row r="13" spans="1:5" ht="12.75" customHeight="1">
      <c r="A13" s="33"/>
      <c r="B13" s="33"/>
      <c r="D13" s="228" t="s">
        <v>17</v>
      </c>
      <c r="E13" s="228" t="s">
        <v>17</v>
      </c>
    </row>
    <row r="14" spans="1:5" ht="10.5" customHeight="1">
      <c r="A14" s="33"/>
      <c r="B14" s="33"/>
      <c r="D14" s="227"/>
      <c r="E14" s="227"/>
    </row>
    <row r="15" spans="1:6" ht="15" customHeight="1">
      <c r="A15" s="24" t="s">
        <v>194</v>
      </c>
      <c r="B15" s="23"/>
      <c r="C15" s="23"/>
      <c r="D15" s="23"/>
      <c r="E15" s="23"/>
      <c r="F15" s="41"/>
    </row>
    <row r="16" spans="1:5" ht="15" customHeight="1">
      <c r="A16" s="23" t="s">
        <v>84</v>
      </c>
      <c r="B16" s="23"/>
      <c r="C16" s="23"/>
      <c r="D16" s="147">
        <v>8869</v>
      </c>
      <c r="E16" s="147">
        <v>7875</v>
      </c>
    </row>
    <row r="17" spans="1:5" ht="15.75">
      <c r="A17" s="23" t="s">
        <v>195</v>
      </c>
      <c r="B17" s="23"/>
      <c r="C17" s="23"/>
      <c r="D17" s="147"/>
      <c r="E17" s="147"/>
    </row>
    <row r="18" spans="1:5" ht="15.75">
      <c r="A18" s="23" t="s">
        <v>196</v>
      </c>
      <c r="B18" s="23"/>
      <c r="C18" s="23"/>
      <c r="D18" s="147">
        <v>1635</v>
      </c>
      <c r="E18" s="147">
        <v>1312</v>
      </c>
    </row>
    <row r="19" spans="1:5" ht="15.75">
      <c r="A19" s="23" t="s">
        <v>197</v>
      </c>
      <c r="B19" s="23"/>
      <c r="C19" s="23"/>
      <c r="D19" s="147">
        <v>-32</v>
      </c>
      <c r="E19" s="147">
        <v>-135</v>
      </c>
    </row>
    <row r="20" spans="1:5" ht="15.75">
      <c r="A20" s="23" t="s">
        <v>64</v>
      </c>
      <c r="B20" s="23"/>
      <c r="C20" s="23"/>
      <c r="D20" s="229">
        <v>139</v>
      </c>
      <c r="E20" s="229" t="s">
        <v>159</v>
      </c>
    </row>
    <row r="21" spans="1:5" ht="15.75">
      <c r="A21" s="42" t="s">
        <v>198</v>
      </c>
      <c r="B21" s="23"/>
      <c r="C21" s="23"/>
      <c r="D21" s="147">
        <f>SUM(D16:D20)</f>
        <v>10611</v>
      </c>
      <c r="E21" s="147">
        <f>SUM(E16:E20)</f>
        <v>9052</v>
      </c>
    </row>
    <row r="22" spans="1:5" ht="15.75">
      <c r="A22" s="23" t="s">
        <v>199</v>
      </c>
      <c r="B22" s="23"/>
      <c r="C22" s="23"/>
      <c r="D22" s="147">
        <v>1624</v>
      </c>
      <c r="E22" s="147">
        <v>-1028</v>
      </c>
    </row>
    <row r="23" spans="1:5" s="31" customFormat="1" ht="15.75">
      <c r="A23" s="23" t="s">
        <v>200</v>
      </c>
      <c r="B23" s="23"/>
      <c r="C23" s="23"/>
      <c r="D23" s="147">
        <v>-6158</v>
      </c>
      <c r="E23" s="147">
        <v>-465</v>
      </c>
    </row>
    <row r="24" spans="1:5" s="31" customFormat="1" ht="15.75">
      <c r="A24" s="23" t="s">
        <v>201</v>
      </c>
      <c r="B24" s="23"/>
      <c r="C24" s="23"/>
      <c r="D24" s="229">
        <v>1557</v>
      </c>
      <c r="E24" s="229">
        <v>-156</v>
      </c>
    </row>
    <row r="25" spans="1:5" s="31" customFormat="1" ht="15.75">
      <c r="A25" s="42" t="s">
        <v>202</v>
      </c>
      <c r="B25" s="23"/>
      <c r="C25" s="23"/>
      <c r="D25" s="230">
        <f>SUM(D21:D24)</f>
        <v>7634</v>
      </c>
      <c r="E25" s="230">
        <f>SUM(E21:E24)</f>
        <v>7403</v>
      </c>
    </row>
    <row r="26" spans="1:5" s="31" customFormat="1" ht="15.75">
      <c r="A26" s="23" t="s">
        <v>203</v>
      </c>
      <c r="B26" s="23"/>
      <c r="C26" s="23"/>
      <c r="D26" s="147">
        <f>-D20</f>
        <v>-139</v>
      </c>
      <c r="E26" s="147">
        <v>0</v>
      </c>
    </row>
    <row r="27" spans="1:5" s="31" customFormat="1" ht="15.75">
      <c r="A27" s="23" t="s">
        <v>197</v>
      </c>
      <c r="B27" s="23"/>
      <c r="C27" s="23"/>
      <c r="D27" s="233">
        <f>-D19</f>
        <v>32</v>
      </c>
      <c r="E27" s="147">
        <f>-E19</f>
        <v>135</v>
      </c>
    </row>
    <row r="28" spans="1:5" s="31" customFormat="1" ht="15.75">
      <c r="A28" s="23" t="s">
        <v>204</v>
      </c>
      <c r="B28" s="23"/>
      <c r="C28" s="23"/>
      <c r="D28" s="233">
        <v>-2177</v>
      </c>
      <c r="E28" s="147">
        <v>-2312</v>
      </c>
    </row>
    <row r="29" spans="1:5" s="31" customFormat="1" ht="15.75">
      <c r="A29" s="23"/>
      <c r="B29" s="23"/>
      <c r="C29" s="23"/>
      <c r="D29" s="233"/>
      <c r="E29" s="147"/>
    </row>
    <row r="30" spans="1:5" s="31" customFormat="1" ht="15.75">
      <c r="A30" s="23" t="s">
        <v>205</v>
      </c>
      <c r="B30" s="23"/>
      <c r="C30" s="23"/>
      <c r="D30" s="234">
        <f>SUM(D25:D28)</f>
        <v>5350</v>
      </c>
      <c r="E30" s="231">
        <f>SUM(E25:E28)</f>
        <v>5226</v>
      </c>
    </row>
    <row r="31" spans="1:5" ht="15.75">
      <c r="A31" s="23"/>
      <c r="B31" s="23"/>
      <c r="C31" s="23"/>
      <c r="D31" s="233"/>
      <c r="E31" s="147"/>
    </row>
    <row r="32" spans="1:5" ht="15.75">
      <c r="A32" s="24" t="s">
        <v>206</v>
      </c>
      <c r="B32" s="23"/>
      <c r="C32" s="23"/>
      <c r="D32" s="233"/>
      <c r="E32" s="147"/>
    </row>
    <row r="33" spans="1:5" ht="15.75">
      <c r="A33" s="23" t="s">
        <v>207</v>
      </c>
      <c r="B33" s="23"/>
      <c r="C33" s="23"/>
      <c r="D33" s="147">
        <v>-826</v>
      </c>
      <c r="E33" s="147">
        <v>-1605</v>
      </c>
    </row>
    <row r="34" spans="1:5" ht="15.75">
      <c r="A34" s="23" t="s">
        <v>208</v>
      </c>
      <c r="B34" s="23"/>
      <c r="C34" s="23"/>
      <c r="D34" s="147">
        <v>0</v>
      </c>
      <c r="E34" s="147">
        <v>0</v>
      </c>
    </row>
    <row r="35" spans="1:5" ht="15.75">
      <c r="A35" s="23"/>
      <c r="B35" s="23"/>
      <c r="C35" s="23"/>
      <c r="D35" s="147"/>
      <c r="E35" s="147"/>
    </row>
    <row r="36" spans="1:5" ht="15.75">
      <c r="A36" s="23" t="s">
        <v>209</v>
      </c>
      <c r="B36" s="23"/>
      <c r="C36" s="23"/>
      <c r="D36" s="231">
        <f>SUM(D33:D35)</f>
        <v>-826</v>
      </c>
      <c r="E36" s="231">
        <f>SUM(E33:E35)</f>
        <v>-1605</v>
      </c>
    </row>
    <row r="37" spans="1:5" ht="15.75">
      <c r="A37" s="23"/>
      <c r="B37" s="23"/>
      <c r="C37" s="23"/>
      <c r="D37" s="147"/>
      <c r="E37" s="147"/>
    </row>
    <row r="38" spans="1:5" ht="15.75">
      <c r="A38" s="24" t="s">
        <v>210</v>
      </c>
      <c r="B38" s="23"/>
      <c r="C38" s="23"/>
      <c r="D38" s="147"/>
      <c r="E38" s="147"/>
    </row>
    <row r="39" spans="1:5" ht="15.75">
      <c r="A39" s="23" t="s">
        <v>211</v>
      </c>
      <c r="B39" s="23"/>
      <c r="C39" s="23"/>
      <c r="D39" s="147">
        <v>0</v>
      </c>
      <c r="E39" s="147">
        <v>0</v>
      </c>
    </row>
    <row r="40" spans="1:5" ht="15.75">
      <c r="A40" s="23" t="s">
        <v>225</v>
      </c>
      <c r="B40" s="23"/>
      <c r="C40" s="23"/>
      <c r="D40" s="147">
        <v>-2084</v>
      </c>
      <c r="E40" s="147">
        <v>-2084</v>
      </c>
    </row>
    <row r="41" spans="1:5" ht="15.75">
      <c r="A41" s="23" t="s">
        <v>212</v>
      </c>
      <c r="B41" s="23"/>
      <c r="C41" s="23"/>
      <c r="D41" s="147"/>
      <c r="E41" s="147"/>
    </row>
    <row r="42" spans="1:5" ht="15.75">
      <c r="A42" s="23"/>
      <c r="B42" s="23"/>
      <c r="C42" s="23"/>
      <c r="D42" s="147"/>
      <c r="E42" s="147"/>
    </row>
    <row r="43" spans="1:5" ht="15.75">
      <c r="A43" s="23" t="s">
        <v>226</v>
      </c>
      <c r="B43" s="23"/>
      <c r="C43" s="23"/>
      <c r="D43" s="231">
        <f>SUM(D39:D42)</f>
        <v>-2084</v>
      </c>
      <c r="E43" s="231">
        <f>SUM(E39:E42)</f>
        <v>-2084</v>
      </c>
    </row>
    <row r="44" spans="1:5" ht="15.75">
      <c r="A44" s="23"/>
      <c r="B44" s="23"/>
      <c r="C44" s="23"/>
      <c r="D44" s="147"/>
      <c r="E44" s="147"/>
    </row>
    <row r="45" spans="1:5" ht="15.75">
      <c r="A45" s="23" t="s">
        <v>231</v>
      </c>
      <c r="B45" s="23"/>
      <c r="C45" s="23"/>
      <c r="D45" s="147">
        <f>D30+D36+D43</f>
        <v>2440</v>
      </c>
      <c r="E45" s="147">
        <f>E30+E36+E43</f>
        <v>1537</v>
      </c>
    </row>
    <row r="46" spans="1:5" ht="15.75">
      <c r="A46" s="23" t="s">
        <v>213</v>
      </c>
      <c r="B46" s="23"/>
      <c r="C46" s="23"/>
      <c r="D46" s="147">
        <v>8584</v>
      </c>
      <c r="E46" s="147">
        <v>24732</v>
      </c>
    </row>
    <row r="47" spans="1:5" ht="15.75">
      <c r="A47" s="23"/>
      <c r="B47" s="23"/>
      <c r="C47" s="23"/>
      <c r="D47" s="147"/>
      <c r="E47" s="147"/>
    </row>
    <row r="48" spans="1:5" ht="16.5" thickBot="1">
      <c r="A48" s="23" t="s">
        <v>269</v>
      </c>
      <c r="B48" s="23"/>
      <c r="C48" s="23"/>
      <c r="D48" s="232">
        <f>SUM(D45:D46)</f>
        <v>11024</v>
      </c>
      <c r="E48" s="232">
        <f>SUM(E45:E46)</f>
        <v>26269</v>
      </c>
    </row>
    <row r="49" ht="13.5" thickTop="1"/>
    <row r="50" spans="1:5" ht="13.5">
      <c r="A50" s="261" t="s">
        <v>241</v>
      </c>
      <c r="B50" s="261"/>
      <c r="C50" s="261"/>
      <c r="D50" s="261"/>
      <c r="E50" s="261"/>
    </row>
    <row r="51" spans="1:5" ht="13.5">
      <c r="A51" s="261" t="s">
        <v>138</v>
      </c>
      <c r="B51" s="261"/>
      <c r="C51" s="261"/>
      <c r="D51" s="261"/>
      <c r="E51" s="261"/>
    </row>
  </sheetData>
  <sheetProtection/>
  <mergeCells count="6">
    <mergeCell ref="A51:E51"/>
    <mergeCell ref="A50:E50"/>
    <mergeCell ref="A7:E7"/>
    <mergeCell ref="A8:E8"/>
    <mergeCell ref="A9:E9"/>
    <mergeCell ref="A10:E10"/>
  </mergeCells>
  <printOptions horizontalCentered="1"/>
  <pageMargins left="0.68" right="0.7480314960629921" top="0.984251968503937" bottom="0.984251968503937" header="0.5118110236220472" footer="0.5118110236220472"/>
  <pageSetup fitToHeight="1" fitToWidth="1" orientation="portrait" scale="84"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P298"/>
  <sheetViews>
    <sheetView tabSelected="1" zoomScalePageLayoutView="0" workbookViewId="0" topLeftCell="A128">
      <selection activeCell="B147" sqref="B147:I147"/>
    </sheetView>
  </sheetViews>
  <sheetFormatPr defaultColWidth="9.140625" defaultRowHeight="12.75"/>
  <cols>
    <col min="1" max="1" width="5.7109375" style="2" customWidth="1"/>
    <col min="2" max="2" width="5.28125" style="2" customWidth="1"/>
    <col min="3" max="3" width="19.00390625" style="2" customWidth="1"/>
    <col min="4" max="4" width="12.00390625" style="2" customWidth="1"/>
    <col min="5" max="5" width="18.8515625" style="2" bestFit="1" customWidth="1"/>
    <col min="6" max="6" width="18.8515625" style="2" customWidth="1"/>
    <col min="7" max="7" width="14.57421875" style="2" customWidth="1"/>
    <col min="8" max="8" width="14.421875" style="2" customWidth="1"/>
    <col min="9" max="9" width="17.421875" style="2" customWidth="1"/>
    <col min="10" max="10" width="15.8515625" style="2" customWidth="1"/>
    <col min="11" max="11" width="12.7109375" style="2" customWidth="1"/>
    <col min="12" max="16384" width="9.140625" style="2" customWidth="1"/>
  </cols>
  <sheetData>
    <row r="3" spans="1:8" ht="12.75">
      <c r="A3" s="29"/>
      <c r="B3" s="29"/>
      <c r="C3" s="29"/>
      <c r="D3" s="29"/>
      <c r="E3" s="29"/>
      <c r="F3" s="29"/>
      <c r="G3" s="29"/>
      <c r="H3" s="29"/>
    </row>
    <row r="4" spans="1:8" ht="12.75">
      <c r="A4" s="29"/>
      <c r="B4" s="29"/>
      <c r="C4" s="29"/>
      <c r="D4" s="29"/>
      <c r="E4" s="29"/>
      <c r="F4" s="29"/>
      <c r="G4" s="29"/>
      <c r="H4" s="29"/>
    </row>
    <row r="5" spans="1:8" ht="12.75">
      <c r="A5" s="29"/>
      <c r="B5" s="29"/>
      <c r="C5" s="29"/>
      <c r="D5" s="29"/>
      <c r="E5" s="29"/>
      <c r="F5" s="29"/>
      <c r="G5" s="29"/>
      <c r="H5" s="29"/>
    </row>
    <row r="6" spans="1:8" ht="12.75">
      <c r="A6" s="29"/>
      <c r="B6" s="29"/>
      <c r="C6" s="29"/>
      <c r="D6" s="29"/>
      <c r="E6" s="29"/>
      <c r="F6" s="29"/>
      <c r="G6" s="29"/>
      <c r="H6" s="29"/>
    </row>
    <row r="7" spans="1:8" ht="13.5" customHeight="1">
      <c r="A7" s="29"/>
      <c r="B7" s="29"/>
      <c r="C7" s="29"/>
      <c r="D7" s="29"/>
      <c r="E7" s="29"/>
      <c r="F7" s="29"/>
      <c r="G7" s="29"/>
      <c r="H7" s="29"/>
    </row>
    <row r="8" spans="1:9" ht="19.5" customHeight="1">
      <c r="A8" s="337" t="s">
        <v>155</v>
      </c>
      <c r="B8" s="337"/>
      <c r="C8" s="337"/>
      <c r="D8" s="337"/>
      <c r="E8" s="337"/>
      <c r="F8" s="337"/>
      <c r="G8" s="337"/>
      <c r="H8" s="337"/>
      <c r="I8" s="337"/>
    </row>
    <row r="9" spans="1:9" ht="13.5" customHeight="1">
      <c r="A9" s="279" t="s">
        <v>0</v>
      </c>
      <c r="B9" s="279"/>
      <c r="C9" s="279"/>
      <c r="D9" s="279"/>
      <c r="E9" s="279"/>
      <c r="F9" s="279"/>
      <c r="G9" s="279"/>
      <c r="H9" s="279"/>
      <c r="I9" s="279"/>
    </row>
    <row r="10" spans="1:9" ht="15.75" customHeight="1">
      <c r="A10" s="338" t="s">
        <v>303</v>
      </c>
      <c r="B10" s="338"/>
      <c r="C10" s="338"/>
      <c r="D10" s="338"/>
      <c r="E10" s="338"/>
      <c r="F10" s="338"/>
      <c r="G10" s="338"/>
      <c r="H10" s="338"/>
      <c r="I10" s="338"/>
    </row>
    <row r="11" spans="1:9" ht="15.75" customHeight="1">
      <c r="A11" s="338" t="s">
        <v>72</v>
      </c>
      <c r="B11" s="338"/>
      <c r="C11" s="338"/>
      <c r="D11" s="338"/>
      <c r="E11" s="338"/>
      <c r="F11" s="338"/>
      <c r="G11" s="338"/>
      <c r="H11" s="338"/>
      <c r="I11" s="338"/>
    </row>
    <row r="12" spans="1:8" ht="13.5" customHeight="1">
      <c r="A12" s="95"/>
      <c r="B12" s="95"/>
      <c r="C12" s="326"/>
      <c r="D12" s="326"/>
      <c r="E12" s="326"/>
      <c r="F12" s="326"/>
      <c r="G12" s="326"/>
      <c r="H12" s="326"/>
    </row>
    <row r="13" spans="1:9" ht="15.75" customHeight="1">
      <c r="A13" s="24" t="s">
        <v>1</v>
      </c>
      <c r="B13" s="24" t="s">
        <v>2</v>
      </c>
      <c r="C13" s="8"/>
      <c r="D13" s="8"/>
      <c r="E13" s="8"/>
      <c r="F13" s="8"/>
      <c r="G13" s="8"/>
      <c r="H13" s="8"/>
      <c r="I13" s="23"/>
    </row>
    <row r="14" spans="1:9" ht="78.75" customHeight="1">
      <c r="A14" s="3"/>
      <c r="B14" s="340" t="s">
        <v>255</v>
      </c>
      <c r="C14" s="340"/>
      <c r="D14" s="340"/>
      <c r="E14" s="340"/>
      <c r="F14" s="340"/>
      <c r="G14" s="340"/>
      <c r="H14" s="340"/>
      <c r="I14" s="340"/>
    </row>
    <row r="15" spans="1:9" ht="72" customHeight="1">
      <c r="A15" s="3"/>
      <c r="B15" s="340" t="s">
        <v>256</v>
      </c>
      <c r="C15" s="340"/>
      <c r="D15" s="340"/>
      <c r="E15" s="340"/>
      <c r="F15" s="340"/>
      <c r="G15" s="340"/>
      <c r="H15" s="340"/>
      <c r="I15" s="340"/>
    </row>
    <row r="16" spans="1:9" ht="47.25" customHeight="1">
      <c r="A16" s="3"/>
      <c r="B16" s="300" t="s">
        <v>257</v>
      </c>
      <c r="C16" s="300"/>
      <c r="D16" s="300"/>
      <c r="E16" s="300"/>
      <c r="F16" s="300"/>
      <c r="G16" s="300"/>
      <c r="H16" s="300"/>
      <c r="I16" s="300"/>
    </row>
    <row r="17" spans="1:9" ht="15.75" customHeight="1">
      <c r="A17" s="3"/>
      <c r="B17" s="346" t="s">
        <v>258</v>
      </c>
      <c r="C17" s="346"/>
      <c r="D17" s="346"/>
      <c r="E17" s="346"/>
      <c r="F17" s="346"/>
      <c r="G17" s="346"/>
      <c r="H17" s="346"/>
      <c r="I17" s="346"/>
    </row>
    <row r="18" spans="1:9" ht="66.75" customHeight="1">
      <c r="A18" s="3"/>
      <c r="B18" s="336" t="s">
        <v>272</v>
      </c>
      <c r="C18" s="336"/>
      <c r="D18" s="336"/>
      <c r="E18" s="336"/>
      <c r="F18" s="336"/>
      <c r="G18" s="336"/>
      <c r="H18" s="336"/>
      <c r="I18" s="336"/>
    </row>
    <row r="19" spans="1:14" ht="60.75" customHeight="1">
      <c r="A19" s="3"/>
      <c r="B19" s="300" t="s">
        <v>273</v>
      </c>
      <c r="C19" s="300"/>
      <c r="D19" s="300"/>
      <c r="E19" s="300"/>
      <c r="F19" s="300"/>
      <c r="G19" s="300"/>
      <c r="H19" s="300"/>
      <c r="I19" s="300"/>
      <c r="J19" s="36"/>
      <c r="K19" s="36"/>
      <c r="L19" s="36"/>
      <c r="M19" s="36"/>
      <c r="N19" s="36"/>
    </row>
    <row r="20" spans="1:14" ht="21" customHeight="1">
      <c r="A20" s="3"/>
      <c r="B20" s="300" t="s">
        <v>259</v>
      </c>
      <c r="C20" s="300"/>
      <c r="D20" s="300"/>
      <c r="E20" s="300"/>
      <c r="F20" s="300"/>
      <c r="G20" s="300"/>
      <c r="H20" s="101"/>
      <c r="I20" s="37"/>
      <c r="J20" s="36"/>
      <c r="K20" s="36"/>
      <c r="L20" s="36"/>
      <c r="M20" s="36"/>
      <c r="N20" s="36"/>
    </row>
    <row r="21" spans="1:14" ht="21.75" customHeight="1">
      <c r="A21" s="3"/>
      <c r="B21" s="339" t="s">
        <v>260</v>
      </c>
      <c r="C21" s="339"/>
      <c r="D21" s="339"/>
      <c r="E21" s="339"/>
      <c r="F21" s="339"/>
      <c r="G21" s="339"/>
      <c r="H21" s="101"/>
      <c r="I21" s="37"/>
      <c r="J21" s="36"/>
      <c r="K21" s="36"/>
      <c r="L21" s="36"/>
      <c r="M21" s="36"/>
      <c r="N21" s="36"/>
    </row>
    <row r="22" spans="1:14" ht="15.75" customHeight="1" thickBot="1">
      <c r="A22" s="3"/>
      <c r="B22" s="103"/>
      <c r="C22" s="103"/>
      <c r="D22" s="103"/>
      <c r="E22" s="103"/>
      <c r="F22" s="103"/>
      <c r="G22" s="103"/>
      <c r="H22" s="101"/>
      <c r="I22" s="37"/>
      <c r="J22" s="36"/>
      <c r="K22" s="36"/>
      <c r="L22" s="36"/>
      <c r="M22" s="36"/>
      <c r="N22" s="36"/>
    </row>
    <row r="23" spans="1:14" ht="17.25" customHeight="1" thickBot="1">
      <c r="A23" s="3"/>
      <c r="B23" s="352"/>
      <c r="C23" s="353"/>
      <c r="D23" s="96" t="s">
        <v>261</v>
      </c>
      <c r="E23" s="96" t="s">
        <v>262</v>
      </c>
      <c r="F23" s="96" t="s">
        <v>263</v>
      </c>
      <c r="G23" s="7"/>
      <c r="H23" s="7"/>
      <c r="I23" s="37"/>
      <c r="J23" s="36"/>
      <c r="K23" s="36"/>
      <c r="L23" s="36"/>
      <c r="M23" s="36"/>
      <c r="N23" s="36"/>
    </row>
    <row r="24" spans="1:14" ht="17.25" customHeight="1">
      <c r="A24" s="3"/>
      <c r="B24" s="354" t="s">
        <v>264</v>
      </c>
      <c r="C24" s="355"/>
      <c r="D24" s="97"/>
      <c r="E24" s="97"/>
      <c r="F24" s="97"/>
      <c r="G24" s="7"/>
      <c r="H24" s="7"/>
      <c r="I24" s="37"/>
      <c r="J24" s="36"/>
      <c r="K24" s="36"/>
      <c r="L24" s="36"/>
      <c r="M24" s="36"/>
      <c r="N24" s="36"/>
    </row>
    <row r="25" spans="1:14" ht="17.25" customHeight="1">
      <c r="A25" s="3"/>
      <c r="B25" s="327" t="s">
        <v>265</v>
      </c>
      <c r="C25" s="328"/>
      <c r="D25" s="97"/>
      <c r="E25" s="97"/>
      <c r="F25" s="97"/>
      <c r="G25" s="7"/>
      <c r="H25" s="7"/>
      <c r="I25" s="37"/>
      <c r="J25" s="36"/>
      <c r="K25" s="36"/>
      <c r="L25" s="36"/>
      <c r="M25" s="36"/>
      <c r="N25" s="36"/>
    </row>
    <row r="26" spans="1:14" ht="17.25" customHeight="1">
      <c r="A26" s="3"/>
      <c r="B26" s="327" t="s">
        <v>266</v>
      </c>
      <c r="C26" s="328"/>
      <c r="D26" s="97">
        <v>7395</v>
      </c>
      <c r="E26" s="97">
        <v>-7395</v>
      </c>
      <c r="F26" s="97">
        <f>D26+E26</f>
        <v>0</v>
      </c>
      <c r="G26" s="7"/>
      <c r="H26" s="7"/>
      <c r="I26" s="37"/>
      <c r="J26" s="36"/>
      <c r="K26" s="36"/>
      <c r="L26" s="36"/>
      <c r="M26" s="36"/>
      <c r="N26" s="36"/>
    </row>
    <row r="27" spans="1:14" ht="17.25" customHeight="1">
      <c r="A27" s="3"/>
      <c r="B27" s="327" t="s">
        <v>267</v>
      </c>
      <c r="C27" s="328"/>
      <c r="D27" s="97">
        <v>68593</v>
      </c>
      <c r="E27" s="97">
        <v>7395</v>
      </c>
      <c r="F27" s="97">
        <f>D27+E27</f>
        <v>75988</v>
      </c>
      <c r="G27" s="7"/>
      <c r="H27" s="7"/>
      <c r="I27" s="37"/>
      <c r="J27" s="36"/>
      <c r="K27" s="36"/>
      <c r="L27" s="36"/>
      <c r="M27" s="36"/>
      <c r="N27" s="36"/>
    </row>
    <row r="28" spans="1:14" ht="17.25" customHeight="1">
      <c r="A28" s="3"/>
      <c r="B28" s="327"/>
      <c r="C28" s="328"/>
      <c r="D28" s="97"/>
      <c r="E28" s="97"/>
      <c r="F28" s="97"/>
      <c r="G28" s="7"/>
      <c r="H28" s="7"/>
      <c r="I28" s="37"/>
      <c r="J28" s="36"/>
      <c r="K28" s="36"/>
      <c r="L28" s="36"/>
      <c r="M28" s="36"/>
      <c r="N28" s="36"/>
    </row>
    <row r="29" spans="1:14" ht="17.25" customHeight="1">
      <c r="A29" s="3"/>
      <c r="B29" s="327" t="s">
        <v>251</v>
      </c>
      <c r="C29" s="328"/>
      <c r="D29" s="97"/>
      <c r="E29" s="97"/>
      <c r="F29" s="97"/>
      <c r="G29" s="7"/>
      <c r="H29" s="7"/>
      <c r="I29" s="37"/>
      <c r="J29" s="36"/>
      <c r="K29" s="36"/>
      <c r="L29" s="36"/>
      <c r="M29" s="36"/>
      <c r="N29" s="36"/>
    </row>
    <row r="30" spans="1:14" ht="17.25" customHeight="1">
      <c r="A30" s="3"/>
      <c r="B30" s="327" t="s">
        <v>265</v>
      </c>
      <c r="C30" s="328"/>
      <c r="D30" s="97"/>
      <c r="E30" s="97"/>
      <c r="F30" s="97"/>
      <c r="G30" s="7"/>
      <c r="H30" s="7"/>
      <c r="I30" s="37"/>
      <c r="J30" s="36"/>
      <c r="K30" s="36"/>
      <c r="L30" s="36"/>
      <c r="M30" s="36"/>
      <c r="N30" s="36"/>
    </row>
    <row r="31" spans="1:14" ht="17.25" customHeight="1">
      <c r="A31" s="3"/>
      <c r="B31" s="327" t="s">
        <v>266</v>
      </c>
      <c r="C31" s="328"/>
      <c r="D31" s="97">
        <v>7395</v>
      </c>
      <c r="E31" s="97">
        <v>-7395</v>
      </c>
      <c r="F31" s="97">
        <f>D31+E31</f>
        <v>0</v>
      </c>
      <c r="G31" s="7"/>
      <c r="H31" s="7"/>
      <c r="I31" s="37"/>
      <c r="J31" s="36"/>
      <c r="K31" s="36"/>
      <c r="L31" s="36"/>
      <c r="M31" s="36"/>
      <c r="N31" s="36"/>
    </row>
    <row r="32" spans="1:14" ht="17.25" customHeight="1">
      <c r="A32" s="3"/>
      <c r="B32" s="327" t="s">
        <v>267</v>
      </c>
      <c r="C32" s="328"/>
      <c r="D32" s="97">
        <v>74517</v>
      </c>
      <c r="E32" s="97">
        <v>7395</v>
      </c>
      <c r="F32" s="97">
        <f>D32+E32</f>
        <v>81912</v>
      </c>
      <c r="G32" s="7"/>
      <c r="H32" s="7"/>
      <c r="I32" s="37"/>
      <c r="J32" s="36"/>
      <c r="K32" s="36"/>
      <c r="L32" s="36"/>
      <c r="M32" s="36"/>
      <c r="N32" s="36"/>
    </row>
    <row r="33" spans="1:14" ht="17.25" customHeight="1">
      <c r="A33" s="3"/>
      <c r="B33" s="327"/>
      <c r="C33" s="328"/>
      <c r="D33" s="97"/>
      <c r="E33" s="97"/>
      <c r="F33" s="97"/>
      <c r="G33" s="7"/>
      <c r="H33" s="7"/>
      <c r="I33" s="37"/>
      <c r="J33" s="36"/>
      <c r="K33" s="36"/>
      <c r="L33" s="36"/>
      <c r="M33" s="36"/>
      <c r="N33" s="36"/>
    </row>
    <row r="34" spans="1:14" ht="17.25" customHeight="1">
      <c r="A34" s="3"/>
      <c r="B34" s="327" t="s">
        <v>268</v>
      </c>
      <c r="C34" s="328"/>
      <c r="D34" s="97"/>
      <c r="E34" s="97"/>
      <c r="F34" s="97"/>
      <c r="G34" s="7"/>
      <c r="H34" s="7"/>
      <c r="I34" s="37"/>
      <c r="J34" s="36"/>
      <c r="K34" s="36"/>
      <c r="L34" s="36"/>
      <c r="M34" s="36"/>
      <c r="N34" s="36"/>
    </row>
    <row r="35" spans="1:14" ht="17.25" customHeight="1">
      <c r="A35" s="3"/>
      <c r="B35" s="327" t="s">
        <v>265</v>
      </c>
      <c r="C35" s="328"/>
      <c r="D35" s="97"/>
      <c r="E35" s="97"/>
      <c r="F35" s="97"/>
      <c r="G35" s="7"/>
      <c r="H35" s="7"/>
      <c r="I35" s="37"/>
      <c r="J35" s="36"/>
      <c r="K35" s="36"/>
      <c r="L35" s="36"/>
      <c r="M35" s="36"/>
      <c r="N35" s="36"/>
    </row>
    <row r="36" spans="1:14" ht="17.25" customHeight="1">
      <c r="A36" s="3"/>
      <c r="B36" s="327" t="s">
        <v>266</v>
      </c>
      <c r="C36" s="328"/>
      <c r="D36" s="97">
        <v>7395</v>
      </c>
      <c r="E36" s="97">
        <v>-7395</v>
      </c>
      <c r="F36" s="97">
        <f>D36+E36</f>
        <v>0</v>
      </c>
      <c r="G36" s="7"/>
      <c r="H36" s="7"/>
      <c r="I36" s="37"/>
      <c r="J36" s="36"/>
      <c r="K36" s="36"/>
      <c r="L36" s="36"/>
      <c r="M36" s="36"/>
      <c r="N36" s="36"/>
    </row>
    <row r="37" spans="1:14" ht="17.25" customHeight="1" thickBot="1">
      <c r="A37" s="3"/>
      <c r="B37" s="350" t="s">
        <v>267</v>
      </c>
      <c r="C37" s="351"/>
      <c r="D37" s="98">
        <v>75169</v>
      </c>
      <c r="E37" s="99">
        <v>7395</v>
      </c>
      <c r="F37" s="99">
        <f>D37+E37</f>
        <v>82564</v>
      </c>
      <c r="G37" s="7"/>
      <c r="H37" s="7"/>
      <c r="I37" s="37"/>
      <c r="J37" s="37"/>
      <c r="K37" s="37"/>
      <c r="L37" s="37"/>
      <c r="M37" s="37"/>
      <c r="N37" s="37"/>
    </row>
    <row r="38" spans="1:14" ht="15.75" customHeight="1">
      <c r="A38" s="3"/>
      <c r="B38" s="102"/>
      <c r="C38" s="102"/>
      <c r="D38" s="102"/>
      <c r="E38" s="102"/>
      <c r="F38" s="102"/>
      <c r="G38" s="102"/>
      <c r="H38" s="101"/>
      <c r="I38" s="37"/>
      <c r="J38" s="37"/>
      <c r="K38" s="37"/>
      <c r="L38" s="37"/>
      <c r="M38" s="37"/>
      <c r="N38" s="37"/>
    </row>
    <row r="39" spans="1:9" ht="15.75">
      <c r="A39" s="1" t="s">
        <v>3</v>
      </c>
      <c r="B39" s="285" t="s">
        <v>4</v>
      </c>
      <c r="C39" s="285"/>
      <c r="D39" s="285"/>
      <c r="E39" s="285"/>
      <c r="F39" s="285"/>
      <c r="G39" s="285"/>
      <c r="H39" s="285"/>
      <c r="I39" s="23"/>
    </row>
    <row r="40" spans="1:9" ht="15.75">
      <c r="A40" s="1"/>
      <c r="B40" s="326" t="s">
        <v>5</v>
      </c>
      <c r="C40" s="326"/>
      <c r="D40" s="326"/>
      <c r="E40" s="326"/>
      <c r="F40" s="326"/>
      <c r="G40" s="326"/>
      <c r="H40" s="326"/>
      <c r="I40" s="23"/>
    </row>
    <row r="41" spans="1:9" ht="15.75">
      <c r="A41" s="1"/>
      <c r="B41" s="5"/>
      <c r="C41" s="5"/>
      <c r="D41" s="5"/>
      <c r="E41" s="5"/>
      <c r="F41" s="5"/>
      <c r="G41" s="5"/>
      <c r="H41" s="5"/>
      <c r="I41" s="23"/>
    </row>
    <row r="42" spans="1:9" ht="15.75">
      <c r="A42" s="1"/>
      <c r="B42" s="5"/>
      <c r="C42" s="5"/>
      <c r="D42" s="5"/>
      <c r="E42" s="5"/>
      <c r="F42" s="5"/>
      <c r="G42" s="5"/>
      <c r="H42" s="5"/>
      <c r="I42" s="23"/>
    </row>
    <row r="43" spans="1:9" ht="15.75">
      <c r="A43" s="1" t="s">
        <v>6</v>
      </c>
      <c r="B43" s="285" t="s">
        <v>7</v>
      </c>
      <c r="C43" s="332"/>
      <c r="D43" s="332"/>
      <c r="E43" s="332"/>
      <c r="F43" s="332"/>
      <c r="G43" s="332"/>
      <c r="H43" s="332"/>
      <c r="I43" s="23"/>
    </row>
    <row r="44" spans="1:9" ht="35.25" customHeight="1">
      <c r="A44" s="1"/>
      <c r="B44" s="281" t="s">
        <v>162</v>
      </c>
      <c r="C44" s="281"/>
      <c r="D44" s="281"/>
      <c r="E44" s="281"/>
      <c r="F44" s="281"/>
      <c r="G44" s="281"/>
      <c r="H44" s="281"/>
      <c r="I44" s="281"/>
    </row>
    <row r="45" spans="1:9" ht="14.25" customHeight="1">
      <c r="A45" s="1"/>
      <c r="B45" s="4"/>
      <c r="C45" s="5"/>
      <c r="D45" s="5"/>
      <c r="E45" s="5"/>
      <c r="F45" s="5"/>
      <c r="G45" s="5"/>
      <c r="H45" s="5"/>
      <c r="I45" s="23"/>
    </row>
    <row r="46" spans="1:9" ht="15.75">
      <c r="A46" s="1" t="s">
        <v>8</v>
      </c>
      <c r="B46" s="285" t="s">
        <v>163</v>
      </c>
      <c r="C46" s="332"/>
      <c r="D46" s="332"/>
      <c r="E46" s="332"/>
      <c r="F46" s="332"/>
      <c r="G46" s="332"/>
      <c r="H46" s="332"/>
      <c r="I46" s="23"/>
    </row>
    <row r="47" spans="1:9" s="7" customFormat="1" ht="21" customHeight="1">
      <c r="A47" s="16"/>
      <c r="B47" s="287" t="s">
        <v>164</v>
      </c>
      <c r="C47" s="333"/>
      <c r="D47" s="333"/>
      <c r="E47" s="333"/>
      <c r="F47" s="333"/>
      <c r="G47" s="333"/>
      <c r="H47" s="333"/>
      <c r="I47" s="105"/>
    </row>
    <row r="48" spans="1:9" ht="15.75">
      <c r="A48" s="1"/>
      <c r="B48" s="4"/>
      <c r="C48" s="281"/>
      <c r="D48" s="281"/>
      <c r="E48" s="281"/>
      <c r="F48" s="281"/>
      <c r="G48" s="281"/>
      <c r="H48" s="281"/>
      <c r="I48" s="23"/>
    </row>
    <row r="49" spans="1:9" ht="15.75">
      <c r="A49" s="1"/>
      <c r="B49" s="4"/>
      <c r="C49" s="5"/>
      <c r="D49" s="5"/>
      <c r="E49" s="5"/>
      <c r="F49" s="5"/>
      <c r="G49" s="5"/>
      <c r="H49" s="5"/>
      <c r="I49" s="23"/>
    </row>
    <row r="50" spans="1:9" ht="15.75">
      <c r="A50" s="1" t="s">
        <v>9</v>
      </c>
      <c r="B50" s="285" t="s">
        <v>10</v>
      </c>
      <c r="C50" s="332"/>
      <c r="D50" s="332"/>
      <c r="E50" s="332"/>
      <c r="F50" s="332"/>
      <c r="G50" s="332"/>
      <c r="H50" s="332"/>
      <c r="I50" s="23"/>
    </row>
    <row r="51" spans="1:9" ht="33.75" customHeight="1">
      <c r="A51" s="106"/>
      <c r="B51" s="281" t="s">
        <v>165</v>
      </c>
      <c r="C51" s="281"/>
      <c r="D51" s="281"/>
      <c r="E51" s="281"/>
      <c r="F51" s="281"/>
      <c r="G51" s="281"/>
      <c r="H51" s="281"/>
      <c r="I51" s="281"/>
    </row>
    <row r="52" spans="1:9" ht="15.75" customHeight="1">
      <c r="A52" s="106"/>
      <c r="B52" s="100"/>
      <c r="C52" s="100"/>
      <c r="D52" s="100"/>
      <c r="E52" s="100"/>
      <c r="F52" s="100"/>
      <c r="G52" s="100"/>
      <c r="H52" s="100"/>
      <c r="I52" s="23"/>
    </row>
    <row r="53" spans="1:9" ht="15.75" customHeight="1">
      <c r="A53" s="106"/>
      <c r="B53" s="100"/>
      <c r="C53" s="100"/>
      <c r="D53" s="100"/>
      <c r="E53" s="100"/>
      <c r="F53" s="100"/>
      <c r="G53" s="100"/>
      <c r="H53" s="100"/>
      <c r="I53" s="23"/>
    </row>
    <row r="54" spans="1:9" ht="15.75">
      <c r="A54" s="1" t="s">
        <v>11</v>
      </c>
      <c r="B54" s="334" t="s">
        <v>12</v>
      </c>
      <c r="C54" s="335"/>
      <c r="D54" s="335"/>
      <c r="E54" s="335"/>
      <c r="F54" s="335"/>
      <c r="G54" s="335"/>
      <c r="H54" s="335"/>
      <c r="I54" s="23"/>
    </row>
    <row r="55" spans="1:9" s="7" customFormat="1" ht="34.5" customHeight="1">
      <c r="A55" s="22"/>
      <c r="B55" s="331" t="s">
        <v>185</v>
      </c>
      <c r="C55" s="331"/>
      <c r="D55" s="331"/>
      <c r="E55" s="331"/>
      <c r="F55" s="331"/>
      <c r="G55" s="331"/>
      <c r="H55" s="331"/>
      <c r="I55" s="331"/>
    </row>
    <row r="56" spans="1:9" ht="16.5" customHeight="1">
      <c r="A56" s="1"/>
      <c r="B56" s="107"/>
      <c r="C56" s="107"/>
      <c r="D56" s="107"/>
      <c r="E56" s="107"/>
      <c r="F56" s="107"/>
      <c r="G56" s="107"/>
      <c r="H56" s="107"/>
      <c r="I56" s="107"/>
    </row>
    <row r="57" spans="1:9" ht="15.75">
      <c r="A57" s="1" t="s">
        <v>13</v>
      </c>
      <c r="B57" s="285" t="s">
        <v>104</v>
      </c>
      <c r="C57" s="285"/>
      <c r="D57" s="285"/>
      <c r="E57" s="285"/>
      <c r="F57" s="285"/>
      <c r="G57" s="285"/>
      <c r="H57" s="285"/>
      <c r="I57" s="23"/>
    </row>
    <row r="58" spans="1:9" ht="52.5" customHeight="1">
      <c r="A58" s="3"/>
      <c r="B58" s="281" t="s">
        <v>243</v>
      </c>
      <c r="C58" s="281"/>
      <c r="D58" s="281"/>
      <c r="E58" s="281"/>
      <c r="F58" s="281"/>
      <c r="G58" s="281"/>
      <c r="H58" s="281"/>
      <c r="I58" s="281"/>
    </row>
    <row r="59" spans="1:9" ht="13.5" customHeight="1">
      <c r="A59" s="1"/>
      <c r="B59" s="281"/>
      <c r="C59" s="281"/>
      <c r="D59" s="281"/>
      <c r="E59" s="281"/>
      <c r="F59" s="281"/>
      <c r="G59" s="281"/>
      <c r="H59" s="281"/>
      <c r="I59" s="281"/>
    </row>
    <row r="60" spans="1:9" ht="15.75">
      <c r="A60" s="1" t="s">
        <v>14</v>
      </c>
      <c r="B60" s="285" t="s">
        <v>15</v>
      </c>
      <c r="C60" s="332"/>
      <c r="D60" s="332"/>
      <c r="E60" s="332"/>
      <c r="F60" s="332"/>
      <c r="G60" s="332"/>
      <c r="H60" s="332"/>
      <c r="I60" s="23"/>
    </row>
    <row r="61" spans="1:11" ht="15.75" customHeight="1">
      <c r="A61" s="1"/>
      <c r="B61" s="104"/>
      <c r="C61" s="104"/>
      <c r="D61" s="345" t="s">
        <v>270</v>
      </c>
      <c r="E61" s="345"/>
      <c r="F61" s="345"/>
      <c r="G61" s="345"/>
      <c r="H61" s="325"/>
      <c r="I61" s="325"/>
      <c r="J61" s="325"/>
      <c r="K61" s="325"/>
    </row>
    <row r="62" spans="1:11" ht="15.75">
      <c r="A62" s="1"/>
      <c r="B62" s="34"/>
      <c r="C62" s="34"/>
      <c r="D62" s="324">
        <v>40999</v>
      </c>
      <c r="E62" s="324"/>
      <c r="F62" s="324">
        <v>40999</v>
      </c>
      <c r="G62" s="324"/>
      <c r="H62" s="316"/>
      <c r="I62" s="316"/>
      <c r="J62" s="316"/>
      <c r="K62" s="316"/>
    </row>
    <row r="63" spans="1:11" ht="15.75">
      <c r="A63" s="1"/>
      <c r="B63" s="34"/>
      <c r="C63" s="34"/>
      <c r="D63" s="324" t="s">
        <v>93</v>
      </c>
      <c r="E63" s="324"/>
      <c r="F63" s="324" t="s">
        <v>93</v>
      </c>
      <c r="G63" s="324"/>
      <c r="H63" s="316"/>
      <c r="I63" s="316"/>
      <c r="J63" s="316"/>
      <c r="K63" s="316"/>
    </row>
    <row r="64" spans="1:11" ht="15.75" customHeight="1">
      <c r="A64" s="1"/>
      <c r="B64" s="317" t="s">
        <v>166</v>
      </c>
      <c r="C64" s="317"/>
      <c r="D64" s="235" t="s">
        <v>167</v>
      </c>
      <c r="E64" s="235" t="s">
        <v>98</v>
      </c>
      <c r="F64" s="235" t="s">
        <v>167</v>
      </c>
      <c r="G64" s="235" t="s">
        <v>98</v>
      </c>
      <c r="H64" s="25"/>
      <c r="I64" s="25"/>
      <c r="J64" s="25"/>
      <c r="K64" s="25"/>
    </row>
    <row r="65" spans="1:11" s="7" customFormat="1" ht="15.75" customHeight="1">
      <c r="A65" s="22"/>
      <c r="B65" s="317" t="s">
        <v>168</v>
      </c>
      <c r="C65" s="317"/>
      <c r="D65" s="236">
        <f>36057-2358</f>
        <v>33699</v>
      </c>
      <c r="E65" s="236">
        <f>15370-986</f>
        <v>14384</v>
      </c>
      <c r="F65" s="236">
        <f>36057-2358</f>
        <v>33699</v>
      </c>
      <c r="G65" s="236">
        <f>15370-986</f>
        <v>14384</v>
      </c>
      <c r="H65" s="38"/>
      <c r="I65" s="38"/>
      <c r="J65" s="38"/>
      <c r="K65" s="38"/>
    </row>
    <row r="66" spans="1:11" s="7" customFormat="1" ht="15.75">
      <c r="A66" s="22"/>
      <c r="B66" s="317" t="s">
        <v>169</v>
      </c>
      <c r="C66" s="317"/>
      <c r="D66" s="236">
        <f>1458+900</f>
        <v>2358</v>
      </c>
      <c r="E66" s="236">
        <f>590+396</f>
        <v>986</v>
      </c>
      <c r="F66" s="236">
        <f>1458+900</f>
        <v>2358</v>
      </c>
      <c r="G66" s="236">
        <f>590+396</f>
        <v>986</v>
      </c>
      <c r="H66" s="38"/>
      <c r="I66" s="38"/>
      <c r="J66" s="38"/>
      <c r="K66" s="38"/>
    </row>
    <row r="67" spans="1:11" s="7" customFormat="1" ht="16.5" thickBot="1">
      <c r="A67" s="22"/>
      <c r="B67" s="105"/>
      <c r="C67" s="105"/>
      <c r="D67" s="237">
        <f>SUM(D65:D66)</f>
        <v>36057</v>
      </c>
      <c r="E67" s="237">
        <f>SUM(E65:E66)</f>
        <v>15370</v>
      </c>
      <c r="F67" s="237">
        <f>SUM(F65:F66)</f>
        <v>36057</v>
      </c>
      <c r="G67" s="237">
        <f>SUM(G65:G66)</f>
        <v>15370</v>
      </c>
      <c r="H67" s="39"/>
      <c r="I67" s="39"/>
      <c r="J67" s="39"/>
      <c r="K67" s="39"/>
    </row>
    <row r="68" spans="1:9" ht="16.5" thickTop="1">
      <c r="A68" s="1"/>
      <c r="B68" s="26"/>
      <c r="C68" s="26"/>
      <c r="D68" s="26"/>
      <c r="E68" s="26"/>
      <c r="F68" s="27"/>
      <c r="G68" s="27"/>
      <c r="H68" s="27"/>
      <c r="I68" s="27"/>
    </row>
    <row r="69" spans="1:9" ht="15.75">
      <c r="A69" s="28"/>
      <c r="B69" s="23"/>
      <c r="C69" s="23"/>
      <c r="D69" s="23"/>
      <c r="E69" s="23"/>
      <c r="F69" s="23"/>
      <c r="G69" s="23"/>
      <c r="H69" s="23"/>
      <c r="I69" s="23"/>
    </row>
    <row r="70" spans="1:9" ht="15.75">
      <c r="A70" s="22" t="s">
        <v>18</v>
      </c>
      <c r="B70" s="285" t="s">
        <v>139</v>
      </c>
      <c r="C70" s="285"/>
      <c r="D70" s="285"/>
      <c r="E70" s="285"/>
      <c r="F70" s="285"/>
      <c r="G70" s="285"/>
      <c r="H70" s="285"/>
      <c r="I70" s="23"/>
    </row>
    <row r="71" spans="1:9" ht="49.5" customHeight="1">
      <c r="A71" s="1"/>
      <c r="B71" s="287" t="s">
        <v>244</v>
      </c>
      <c r="C71" s="287"/>
      <c r="D71" s="287"/>
      <c r="E71" s="287"/>
      <c r="F71" s="287"/>
      <c r="G71" s="287"/>
      <c r="H71" s="287"/>
      <c r="I71" s="287"/>
    </row>
    <row r="72" spans="1:9" ht="13.5" customHeight="1">
      <c r="A72" s="1"/>
      <c r="B72" s="100"/>
      <c r="C72" s="100"/>
      <c r="D72" s="100"/>
      <c r="E72" s="100"/>
      <c r="F72" s="100"/>
      <c r="G72" s="100"/>
      <c r="H72" s="100"/>
      <c r="I72" s="23"/>
    </row>
    <row r="73" spans="1:9" ht="15.75" customHeight="1">
      <c r="A73" s="1" t="s">
        <v>19</v>
      </c>
      <c r="B73" s="285" t="s">
        <v>90</v>
      </c>
      <c r="C73" s="285"/>
      <c r="D73" s="285"/>
      <c r="E73" s="285"/>
      <c r="F73" s="285"/>
      <c r="G73" s="285"/>
      <c r="H73" s="285"/>
      <c r="I73" s="23"/>
    </row>
    <row r="74" spans="1:9" ht="24.75" customHeight="1">
      <c r="A74" s="1"/>
      <c r="B74" s="281" t="s">
        <v>216</v>
      </c>
      <c r="C74" s="281"/>
      <c r="D74" s="281"/>
      <c r="E74" s="281"/>
      <c r="F74" s="281"/>
      <c r="G74" s="281"/>
      <c r="H74" s="281"/>
      <c r="I74" s="281"/>
    </row>
    <row r="75" spans="1:9" ht="15.75">
      <c r="A75" s="1"/>
      <c r="B75" s="5"/>
      <c r="C75" s="5"/>
      <c r="D75" s="5"/>
      <c r="E75" s="5"/>
      <c r="F75" s="5"/>
      <c r="G75" s="5"/>
      <c r="H75" s="5"/>
      <c r="I75" s="23"/>
    </row>
    <row r="76" spans="1:9" ht="16.5" customHeight="1">
      <c r="A76" s="1" t="s">
        <v>20</v>
      </c>
      <c r="B76" s="285" t="s">
        <v>91</v>
      </c>
      <c r="C76" s="285"/>
      <c r="D76" s="285"/>
      <c r="E76" s="5"/>
      <c r="F76" s="5"/>
      <c r="G76" s="108"/>
      <c r="H76" s="5"/>
      <c r="I76" s="23"/>
    </row>
    <row r="77" spans="1:9" ht="16.5" customHeight="1">
      <c r="A77" s="1"/>
      <c r="B77" s="281" t="s">
        <v>245</v>
      </c>
      <c r="C77" s="281"/>
      <c r="D77" s="281"/>
      <c r="E77" s="281"/>
      <c r="F77" s="281"/>
      <c r="G77" s="281"/>
      <c r="H77" s="281"/>
      <c r="I77" s="23"/>
    </row>
    <row r="78" spans="1:9" ht="9.75" customHeight="1">
      <c r="A78" s="1"/>
      <c r="B78" s="5"/>
      <c r="C78" s="5"/>
      <c r="D78" s="5"/>
      <c r="E78" s="5"/>
      <c r="F78" s="5"/>
      <c r="G78" s="108"/>
      <c r="H78" s="5"/>
      <c r="I78" s="23"/>
    </row>
    <row r="79" spans="1:9" ht="9.75" customHeight="1">
      <c r="A79" s="1"/>
      <c r="B79" s="5"/>
      <c r="C79" s="5"/>
      <c r="D79" s="5"/>
      <c r="E79" s="5"/>
      <c r="F79" s="5"/>
      <c r="G79" s="108"/>
      <c r="H79" s="5"/>
      <c r="I79" s="23"/>
    </row>
    <row r="80" spans="1:9" ht="16.5" customHeight="1">
      <c r="A80" s="1"/>
      <c r="B80" s="5"/>
      <c r="C80" s="5"/>
      <c r="D80" s="5"/>
      <c r="E80" s="5"/>
      <c r="F80" s="5"/>
      <c r="G80" s="109" t="s">
        <v>93</v>
      </c>
      <c r="H80" s="5"/>
      <c r="I80" s="23"/>
    </row>
    <row r="81" spans="2:9" ht="48" customHeight="1">
      <c r="B81" s="3" t="s">
        <v>73</v>
      </c>
      <c r="C81" s="281" t="s">
        <v>152</v>
      </c>
      <c r="D81" s="281"/>
      <c r="E81" s="281"/>
      <c r="F81" s="281"/>
      <c r="G81" s="108"/>
      <c r="H81" s="5"/>
      <c r="I81" s="23"/>
    </row>
    <row r="82" spans="1:9" ht="16.5" customHeight="1" thickBot="1">
      <c r="A82" s="1"/>
      <c r="B82" s="34"/>
      <c r="D82" s="315" t="s">
        <v>92</v>
      </c>
      <c r="E82" s="315"/>
      <c r="F82" s="34"/>
      <c r="G82" s="20">
        <v>283</v>
      </c>
      <c r="H82" s="34"/>
      <c r="I82" s="23"/>
    </row>
    <row r="83" spans="1:9" ht="16.5" customHeight="1" thickTop="1">
      <c r="A83" s="1"/>
      <c r="B83" s="34"/>
      <c r="C83" s="110"/>
      <c r="D83" s="34"/>
      <c r="E83" s="34"/>
      <c r="F83" s="34"/>
      <c r="G83" s="18"/>
      <c r="H83" s="34"/>
      <c r="I83" s="23"/>
    </row>
    <row r="84" spans="2:9" ht="33.75" customHeight="1">
      <c r="B84" s="3" t="s">
        <v>74</v>
      </c>
      <c r="C84" s="287" t="s">
        <v>150</v>
      </c>
      <c r="D84" s="287"/>
      <c r="E84" s="287"/>
      <c r="F84" s="287"/>
      <c r="G84" s="21"/>
      <c r="H84" s="34"/>
      <c r="I84" s="23"/>
    </row>
    <row r="85" spans="1:9" ht="16.5" customHeight="1" thickBot="1">
      <c r="A85" s="1"/>
      <c r="B85" s="34"/>
      <c r="D85" s="315" t="s">
        <v>92</v>
      </c>
      <c r="E85" s="315"/>
      <c r="F85" s="34"/>
      <c r="G85" s="20">
        <v>1613</v>
      </c>
      <c r="H85" s="34"/>
      <c r="I85" s="23"/>
    </row>
    <row r="86" spans="1:9" ht="16.5" customHeight="1" thickTop="1">
      <c r="A86" s="1"/>
      <c r="B86" s="34"/>
      <c r="D86" s="110"/>
      <c r="E86" s="34"/>
      <c r="F86" s="34"/>
      <c r="G86" s="18"/>
      <c r="H86" s="34"/>
      <c r="I86" s="23"/>
    </row>
    <row r="87" spans="2:9" ht="34.5" customHeight="1">
      <c r="B87" s="3" t="s">
        <v>149</v>
      </c>
      <c r="C87" s="287" t="s">
        <v>170</v>
      </c>
      <c r="D87" s="287"/>
      <c r="E87" s="287"/>
      <c r="F87" s="287"/>
      <c r="G87" s="21"/>
      <c r="H87" s="34"/>
      <c r="I87" s="23"/>
    </row>
    <row r="88" spans="1:9" ht="17.25" customHeight="1" thickBot="1">
      <c r="A88" s="3"/>
      <c r="B88" s="34"/>
      <c r="D88" s="315" t="s">
        <v>92</v>
      </c>
      <c r="E88" s="315"/>
      <c r="F88" s="34"/>
      <c r="G88" s="20">
        <v>2691</v>
      </c>
      <c r="H88" s="34"/>
      <c r="I88" s="23"/>
    </row>
    <row r="89" spans="1:9" ht="16.5" customHeight="1" thickTop="1">
      <c r="A89" s="1"/>
      <c r="B89" s="5"/>
      <c r="C89" s="17"/>
      <c r="D89" s="5"/>
      <c r="E89" s="5"/>
      <c r="F89" s="5"/>
      <c r="G89" s="18"/>
      <c r="H89" s="5"/>
      <c r="I89" s="23"/>
    </row>
    <row r="90" spans="1:8" ht="16.5" customHeight="1">
      <c r="A90" s="1"/>
      <c r="B90" s="5"/>
      <c r="C90" s="17"/>
      <c r="D90" s="5"/>
      <c r="E90" s="5"/>
      <c r="F90" s="5"/>
      <c r="G90" s="18"/>
      <c r="H90" s="5"/>
    </row>
    <row r="91" spans="1:8" ht="49.5" customHeight="1" hidden="1">
      <c r="A91" s="3" t="s">
        <v>153</v>
      </c>
      <c r="B91" s="281" t="s">
        <v>154</v>
      </c>
      <c r="C91" s="281"/>
      <c r="D91" s="281"/>
      <c r="E91" s="281"/>
      <c r="F91" s="5"/>
      <c r="G91" s="21"/>
      <c r="H91" s="5"/>
    </row>
    <row r="92" spans="1:8" ht="16.5" customHeight="1" hidden="1">
      <c r="A92" s="1"/>
      <c r="B92" s="5"/>
      <c r="C92" s="17" t="s">
        <v>136</v>
      </c>
      <c r="D92" s="5"/>
      <c r="E92" s="5"/>
      <c r="F92" s="5"/>
      <c r="G92" s="20">
        <v>0</v>
      </c>
      <c r="H92" s="5"/>
    </row>
    <row r="93" spans="1:8" ht="16.5" customHeight="1" hidden="1">
      <c r="A93" s="1"/>
      <c r="B93" s="5"/>
      <c r="C93" s="17"/>
      <c r="D93" s="5"/>
      <c r="E93" s="5"/>
      <c r="F93" s="5"/>
      <c r="G93" s="18"/>
      <c r="H93" s="5"/>
    </row>
    <row r="94" spans="1:8" ht="18">
      <c r="A94" s="94" t="s">
        <v>145</v>
      </c>
      <c r="B94" s="34"/>
      <c r="C94" s="34"/>
      <c r="D94" s="34"/>
      <c r="E94" s="34"/>
      <c r="F94" s="34"/>
      <c r="G94" s="34"/>
      <c r="H94" s="34"/>
    </row>
    <row r="95" spans="1:8" ht="15.75">
      <c r="A95" s="6"/>
      <c r="B95" s="5"/>
      <c r="C95" s="5"/>
      <c r="D95" s="5"/>
      <c r="E95" s="5"/>
      <c r="F95" s="5"/>
      <c r="G95" s="5"/>
      <c r="H95" s="5"/>
    </row>
    <row r="96" spans="1:8" ht="15.75">
      <c r="A96" s="1" t="s">
        <v>22</v>
      </c>
      <c r="B96" s="342" t="s">
        <v>23</v>
      </c>
      <c r="C96" s="342"/>
      <c r="D96" s="342"/>
      <c r="E96" s="342"/>
      <c r="F96" s="342"/>
      <c r="G96" s="342"/>
      <c r="H96" s="342"/>
    </row>
    <row r="97" spans="1:9" ht="81" customHeight="1">
      <c r="A97" s="1"/>
      <c r="B97" s="281" t="s">
        <v>306</v>
      </c>
      <c r="C97" s="281"/>
      <c r="D97" s="281"/>
      <c r="E97" s="281"/>
      <c r="F97" s="281"/>
      <c r="G97" s="281"/>
      <c r="H97" s="281"/>
      <c r="I97" s="281"/>
    </row>
    <row r="98" ht="15.75">
      <c r="A98" s="1"/>
    </row>
    <row r="99" spans="1:8" ht="15.75">
      <c r="A99" s="1" t="s">
        <v>24</v>
      </c>
      <c r="B99" s="329" t="s">
        <v>25</v>
      </c>
      <c r="C99" s="329"/>
      <c r="D99" s="329"/>
      <c r="E99" s="329"/>
      <c r="F99" s="329"/>
      <c r="G99" s="329"/>
      <c r="H99" s="329"/>
    </row>
    <row r="100" spans="2:8" ht="15.75">
      <c r="B100" s="111"/>
      <c r="C100" s="309"/>
      <c r="D100" s="310"/>
      <c r="E100" s="112" t="s">
        <v>246</v>
      </c>
      <c r="F100" s="112" t="s">
        <v>192</v>
      </c>
      <c r="G100" s="320" t="s">
        <v>26</v>
      </c>
      <c r="H100" s="321"/>
    </row>
    <row r="101" spans="1:8" ht="15.75">
      <c r="A101" s="40"/>
      <c r="B101" s="113"/>
      <c r="C101" s="318"/>
      <c r="D101" s="319"/>
      <c r="E101" s="114" t="s">
        <v>247</v>
      </c>
      <c r="F101" s="114" t="s">
        <v>193</v>
      </c>
      <c r="G101" s="322"/>
      <c r="H101" s="323"/>
    </row>
    <row r="102" spans="1:8" ht="15.75">
      <c r="A102" s="40"/>
      <c r="B102" s="115"/>
      <c r="C102" s="343"/>
      <c r="D102" s="344"/>
      <c r="E102" s="116" t="s">
        <v>21</v>
      </c>
      <c r="F102" s="116" t="s">
        <v>21</v>
      </c>
      <c r="G102" s="117" t="s">
        <v>21</v>
      </c>
      <c r="H102" s="118" t="s">
        <v>27</v>
      </c>
    </row>
    <row r="103" spans="1:8" ht="15.75">
      <c r="A103" s="40"/>
      <c r="B103" s="119"/>
      <c r="C103" s="311" t="s">
        <v>16</v>
      </c>
      <c r="D103" s="312"/>
      <c r="E103" s="120">
        <f>PL!B18</f>
        <v>36057</v>
      </c>
      <c r="F103" s="120">
        <v>33036</v>
      </c>
      <c r="G103" s="121">
        <f>+E103-F103</f>
        <v>3021</v>
      </c>
      <c r="H103" s="122">
        <f>+G103/F103*100</f>
        <v>9.144569560479477</v>
      </c>
    </row>
    <row r="104" spans="1:8" ht="15.75">
      <c r="A104" s="3"/>
      <c r="B104" s="119"/>
      <c r="C104" s="311" t="s">
        <v>186</v>
      </c>
      <c r="D104" s="312"/>
      <c r="E104" s="123">
        <f>PL!B29</f>
        <v>8869</v>
      </c>
      <c r="F104" s="123">
        <v>7836</v>
      </c>
      <c r="G104" s="121">
        <f>+E104-F104</f>
        <v>1033</v>
      </c>
      <c r="H104" s="122">
        <f>+G104/F104*100</f>
        <v>13.182746299132212</v>
      </c>
    </row>
    <row r="105" spans="1:8" ht="19.5" customHeight="1">
      <c r="A105" s="3"/>
      <c r="B105" s="119"/>
      <c r="C105" s="311" t="s">
        <v>187</v>
      </c>
      <c r="D105" s="312"/>
      <c r="E105" s="123">
        <f>PL!B31</f>
        <v>6708</v>
      </c>
      <c r="F105" s="123">
        <v>6329</v>
      </c>
      <c r="G105" s="121">
        <f>+E105-F105</f>
        <v>379</v>
      </c>
      <c r="H105" s="122">
        <f>+G105/F105*100</f>
        <v>5.988307789540212</v>
      </c>
    </row>
    <row r="106" spans="1:9" ht="73.5" customHeight="1">
      <c r="A106" s="3"/>
      <c r="B106" s="314" t="s">
        <v>307</v>
      </c>
      <c r="C106" s="314"/>
      <c r="D106" s="314"/>
      <c r="E106" s="314"/>
      <c r="F106" s="314"/>
      <c r="G106" s="314"/>
      <c r="H106" s="314"/>
      <c r="I106" s="314"/>
    </row>
    <row r="107" spans="1:8" ht="18.75" customHeight="1">
      <c r="A107" s="3"/>
      <c r="B107" s="12" t="s">
        <v>159</v>
      </c>
      <c r="C107" s="13"/>
      <c r="D107" s="13"/>
      <c r="E107" s="13"/>
      <c r="F107" s="13"/>
      <c r="G107" s="13"/>
      <c r="H107" s="13"/>
    </row>
    <row r="108" spans="1:8" ht="15.75" customHeight="1">
      <c r="A108" s="1" t="s">
        <v>28</v>
      </c>
      <c r="B108" s="285" t="s">
        <v>274</v>
      </c>
      <c r="C108" s="285"/>
      <c r="D108" s="285"/>
      <c r="E108" s="285"/>
      <c r="F108" s="285"/>
      <c r="G108" s="285"/>
      <c r="H108" s="285"/>
    </row>
    <row r="109" spans="2:9" ht="95.25" customHeight="1">
      <c r="B109" s="281" t="s">
        <v>309</v>
      </c>
      <c r="C109" s="281"/>
      <c r="D109" s="281"/>
      <c r="E109" s="281"/>
      <c r="F109" s="281"/>
      <c r="G109" s="281"/>
      <c r="H109" s="281"/>
      <c r="I109" s="281"/>
    </row>
    <row r="110" spans="1:9" ht="15.75">
      <c r="A110" s="1"/>
      <c r="B110" s="281"/>
      <c r="C110" s="281"/>
      <c r="D110" s="281"/>
      <c r="E110" s="281"/>
      <c r="F110" s="281"/>
      <c r="G110" s="281"/>
      <c r="H110" s="281"/>
      <c r="I110" s="281"/>
    </row>
    <row r="111" spans="1:8" ht="15.75">
      <c r="A111" s="1" t="s">
        <v>29</v>
      </c>
      <c r="B111" s="285" t="s">
        <v>95</v>
      </c>
      <c r="C111" s="285"/>
      <c r="D111" s="285"/>
      <c r="E111" s="285"/>
      <c r="F111" s="285"/>
      <c r="G111" s="285"/>
      <c r="H111" s="285"/>
    </row>
    <row r="112" spans="2:8" ht="20.25" customHeight="1">
      <c r="B112" s="297" t="s">
        <v>103</v>
      </c>
      <c r="C112" s="297"/>
      <c r="D112" s="297"/>
      <c r="E112" s="297"/>
      <c r="F112" s="297"/>
      <c r="G112" s="297"/>
      <c r="H112" s="297"/>
    </row>
    <row r="113" spans="2:8" ht="15.75">
      <c r="B113" s="5"/>
      <c r="C113" s="5"/>
      <c r="D113" s="5"/>
      <c r="E113" s="5"/>
      <c r="F113" s="5"/>
      <c r="G113" s="5"/>
      <c r="H113" s="5"/>
    </row>
    <row r="114" spans="1:8" s="7" customFormat="1" ht="15.75">
      <c r="A114" s="22" t="s">
        <v>30</v>
      </c>
      <c r="B114" s="298" t="s">
        <v>31</v>
      </c>
      <c r="C114" s="299"/>
      <c r="D114" s="299"/>
      <c r="E114" s="299"/>
      <c r="F114" s="299"/>
      <c r="G114" s="299"/>
      <c r="H114" s="299"/>
    </row>
    <row r="115" spans="2:7" s="7" customFormat="1" ht="15.75">
      <c r="B115" s="124" t="s">
        <v>32</v>
      </c>
      <c r="C115" s="101"/>
      <c r="D115" s="101"/>
      <c r="E115" s="125" t="s">
        <v>33</v>
      </c>
      <c r="G115" s="22" t="s">
        <v>33</v>
      </c>
    </row>
    <row r="116" spans="1:7" s="7" customFormat="1" ht="15.75">
      <c r="A116" s="16"/>
      <c r="B116" s="300"/>
      <c r="C116" s="341"/>
      <c r="D116" s="341"/>
      <c r="E116" s="125" t="s">
        <v>34</v>
      </c>
      <c r="G116" s="22" t="s">
        <v>35</v>
      </c>
    </row>
    <row r="117" spans="1:7" s="7" customFormat="1" ht="15.75">
      <c r="A117" s="16"/>
      <c r="B117" s="126"/>
      <c r="C117" s="126"/>
      <c r="D117" s="126"/>
      <c r="E117" s="127" t="s">
        <v>248</v>
      </c>
      <c r="G117" s="127" t="str">
        <f>E117</f>
        <v>31/3/12</v>
      </c>
    </row>
    <row r="118" spans="1:7" s="7" customFormat="1" ht="15.75">
      <c r="A118" s="16"/>
      <c r="B118" s="128"/>
      <c r="C118" s="101"/>
      <c r="D118" s="101"/>
      <c r="E118" s="125" t="s">
        <v>21</v>
      </c>
      <c r="G118" s="125" t="s">
        <v>21</v>
      </c>
    </row>
    <row r="119" spans="1:7" s="7" customFormat="1" ht="15.75">
      <c r="A119" s="16"/>
      <c r="B119" s="128"/>
      <c r="C119" s="101"/>
      <c r="D119" s="101"/>
      <c r="E119" s="125"/>
      <c r="G119" s="125"/>
    </row>
    <row r="120" spans="1:8" s="7" customFormat="1" ht="18" customHeight="1">
      <c r="A120" s="16"/>
      <c r="B120" s="300" t="s">
        <v>137</v>
      </c>
      <c r="C120" s="300"/>
      <c r="D120" s="300"/>
      <c r="E120" s="129">
        <f>E123-E121</f>
        <v>-2593</v>
      </c>
      <c r="F120" s="130"/>
      <c r="G120" s="129">
        <f>G123-G121</f>
        <v>-2593</v>
      </c>
      <c r="H120" s="131"/>
    </row>
    <row r="121" spans="1:8" s="7" customFormat="1" ht="18" customHeight="1">
      <c r="A121" s="16"/>
      <c r="B121" s="300" t="s">
        <v>188</v>
      </c>
      <c r="C121" s="300"/>
      <c r="D121" s="101"/>
      <c r="E121" s="129">
        <v>432</v>
      </c>
      <c r="F121" s="130"/>
      <c r="G121" s="129">
        <f>E121</f>
        <v>432</v>
      </c>
      <c r="H121" s="131"/>
    </row>
    <row r="122" spans="1:8" s="7" customFormat="1" ht="17.25" customHeight="1">
      <c r="A122" s="16"/>
      <c r="B122" s="300"/>
      <c r="C122" s="300"/>
      <c r="D122" s="101"/>
      <c r="E122" s="129"/>
      <c r="F122" s="130"/>
      <c r="G122" s="129"/>
      <c r="H122" s="131"/>
    </row>
    <row r="123" spans="1:8" s="7" customFormat="1" ht="15.75">
      <c r="A123" s="16"/>
      <c r="B123" s="301"/>
      <c r="C123" s="301"/>
      <c r="D123" s="301"/>
      <c r="E123" s="132">
        <f>PL!B30</f>
        <v>-2161</v>
      </c>
      <c r="F123" s="130"/>
      <c r="G123" s="132">
        <f>PL!D30</f>
        <v>-2161</v>
      </c>
      <c r="H123" s="131"/>
    </row>
    <row r="124" spans="1:9" s="7" customFormat="1" ht="31.5" customHeight="1">
      <c r="A124" s="16"/>
      <c r="B124" s="287" t="s">
        <v>249</v>
      </c>
      <c r="C124" s="287"/>
      <c r="D124" s="287"/>
      <c r="E124" s="287"/>
      <c r="F124" s="287"/>
      <c r="G124" s="287"/>
      <c r="H124" s="287"/>
      <c r="I124" s="287"/>
    </row>
    <row r="125" ht="15.75">
      <c r="A125" s="1"/>
    </row>
    <row r="126" spans="1:8" ht="15.75">
      <c r="A126" s="1" t="s">
        <v>36</v>
      </c>
      <c r="B126" s="285" t="s">
        <v>140</v>
      </c>
      <c r="C126" s="313"/>
      <c r="D126" s="313"/>
      <c r="E126" s="313"/>
      <c r="F126" s="313"/>
      <c r="G126" s="313"/>
      <c r="H126" s="313"/>
    </row>
    <row r="127" spans="1:9" ht="35.25" customHeight="1">
      <c r="A127" s="1"/>
      <c r="B127" s="287" t="s">
        <v>281</v>
      </c>
      <c r="C127" s="287"/>
      <c r="D127" s="287"/>
      <c r="E127" s="287"/>
      <c r="F127" s="287"/>
      <c r="G127" s="287"/>
      <c r="H127" s="287"/>
      <c r="I127" s="287"/>
    </row>
    <row r="128" spans="1:9" ht="35.25" customHeight="1">
      <c r="A128" s="1"/>
      <c r="B128" s="102"/>
      <c r="C128" s="235" t="s">
        <v>275</v>
      </c>
      <c r="D128" s="288" t="s">
        <v>276</v>
      </c>
      <c r="E128" s="289"/>
      <c r="F128" s="290"/>
      <c r="G128" s="235" t="s">
        <v>277</v>
      </c>
      <c r="H128" s="235" t="s">
        <v>278</v>
      </c>
      <c r="I128" s="235" t="s">
        <v>302</v>
      </c>
    </row>
    <row r="129" spans="1:9" ht="35.25" customHeight="1">
      <c r="A129" s="1"/>
      <c r="C129" s="238">
        <v>40920</v>
      </c>
      <c r="D129" s="291" t="s">
        <v>279</v>
      </c>
      <c r="E129" s="292"/>
      <c r="F129" s="293"/>
      <c r="G129" s="239">
        <v>1422000</v>
      </c>
      <c r="H129" s="239">
        <v>1280000</v>
      </c>
      <c r="I129" s="239">
        <f>G129-H129</f>
        <v>142000</v>
      </c>
    </row>
    <row r="130" spans="1:9" ht="35.25" customHeight="1">
      <c r="A130" s="1"/>
      <c r="C130" s="238">
        <v>40912</v>
      </c>
      <c r="D130" s="294" t="s">
        <v>280</v>
      </c>
      <c r="E130" s="295"/>
      <c r="F130" s="296"/>
      <c r="G130" s="239">
        <v>919000</v>
      </c>
      <c r="H130" s="239">
        <v>600000</v>
      </c>
      <c r="I130" s="239">
        <f>G130-H130</f>
        <v>319000</v>
      </c>
    </row>
    <row r="131" spans="1:8" ht="15.75">
      <c r="A131" s="1"/>
      <c r="B131" s="5"/>
      <c r="C131" s="11"/>
      <c r="D131" s="133"/>
      <c r="E131" s="133"/>
      <c r="F131" s="133"/>
      <c r="G131" s="133"/>
      <c r="H131" s="133"/>
    </row>
    <row r="132" spans="1:9" ht="15.75">
      <c r="A132" s="1" t="s">
        <v>37</v>
      </c>
      <c r="B132" s="285" t="s">
        <v>105</v>
      </c>
      <c r="C132" s="285"/>
      <c r="D132" s="285"/>
      <c r="E132" s="285"/>
      <c r="F132" s="285"/>
      <c r="G132" s="285"/>
      <c r="H132" s="285"/>
      <c r="I132" s="285"/>
    </row>
    <row r="133" spans="2:8" ht="17.25" customHeight="1">
      <c r="B133" s="287" t="s">
        <v>135</v>
      </c>
      <c r="C133" s="287"/>
      <c r="D133" s="287"/>
      <c r="E133" s="287"/>
      <c r="F133" s="287"/>
      <c r="G133" s="287"/>
      <c r="H133" s="287"/>
    </row>
    <row r="134" spans="2:8" ht="17.25" customHeight="1">
      <c r="B134" s="5"/>
      <c r="C134" s="5"/>
      <c r="D134" s="5"/>
      <c r="E134" s="5"/>
      <c r="F134" s="5"/>
      <c r="G134" s="5"/>
      <c r="H134" s="5"/>
    </row>
    <row r="135" spans="1:8" ht="13.5" customHeight="1">
      <c r="A135" s="1"/>
      <c r="B135" s="5"/>
      <c r="C135" s="5"/>
      <c r="D135" s="5"/>
      <c r="E135" s="5"/>
      <c r="F135" s="5"/>
      <c r="G135" s="5"/>
      <c r="H135" s="5"/>
    </row>
    <row r="136" spans="1:8" ht="15.75">
      <c r="A136" s="1" t="s">
        <v>38</v>
      </c>
      <c r="B136" s="285" t="s">
        <v>40</v>
      </c>
      <c r="C136" s="285"/>
      <c r="D136" s="285"/>
      <c r="E136" s="285"/>
      <c r="F136" s="285"/>
      <c r="G136" s="285"/>
      <c r="H136" s="285"/>
    </row>
    <row r="137" spans="2:9" ht="15.75" customHeight="1">
      <c r="B137" s="281" t="s">
        <v>171</v>
      </c>
      <c r="C137" s="281"/>
      <c r="D137" s="281"/>
      <c r="E137" s="281"/>
      <c r="F137" s="281"/>
      <c r="G137" s="281"/>
      <c r="H137" s="281"/>
      <c r="I137" s="8"/>
    </row>
    <row r="138" spans="2:9" ht="15.75" customHeight="1">
      <c r="B138" s="5"/>
      <c r="C138" s="5"/>
      <c r="D138" s="5"/>
      <c r="E138" s="22" t="s">
        <v>250</v>
      </c>
      <c r="F138" s="22" t="s">
        <v>251</v>
      </c>
      <c r="G138" s="5"/>
      <c r="H138" s="5"/>
      <c r="I138" s="8"/>
    </row>
    <row r="139" spans="2:9" ht="15.75" customHeight="1">
      <c r="B139" s="5"/>
      <c r="C139" s="5"/>
      <c r="D139" s="5"/>
      <c r="E139" s="125" t="s">
        <v>21</v>
      </c>
      <c r="F139" s="125" t="s">
        <v>21</v>
      </c>
      <c r="G139" s="5"/>
      <c r="H139" s="5"/>
      <c r="I139" s="8"/>
    </row>
    <row r="140" spans="2:9" ht="15.75" customHeight="1">
      <c r="B140" s="5"/>
      <c r="C140" s="5"/>
      <c r="D140" s="5"/>
      <c r="E140" s="125"/>
      <c r="F140" s="125"/>
      <c r="G140" s="5"/>
      <c r="H140" s="5"/>
      <c r="I140" s="8"/>
    </row>
    <row r="141" spans="2:9" ht="15.75" customHeight="1">
      <c r="B141" s="281" t="s">
        <v>189</v>
      </c>
      <c r="C141" s="281"/>
      <c r="D141" s="5"/>
      <c r="E141" s="134">
        <f>'BS'!E50</f>
        <v>8332</v>
      </c>
      <c r="F141" s="134">
        <f>'BS'!G50</f>
        <v>8334</v>
      </c>
      <c r="G141" s="5"/>
      <c r="H141" s="5"/>
      <c r="I141" s="8"/>
    </row>
    <row r="142" spans="2:9" ht="15.75" customHeight="1">
      <c r="B142" s="281" t="s">
        <v>190</v>
      </c>
      <c r="C142" s="281"/>
      <c r="D142" s="5"/>
      <c r="E142" s="134">
        <f>'BS'!E43</f>
        <v>0</v>
      </c>
      <c r="F142" s="134">
        <f>'BS'!G43</f>
        <v>2082</v>
      </c>
      <c r="G142" s="5"/>
      <c r="H142" s="5"/>
      <c r="I142" s="8"/>
    </row>
    <row r="143" spans="2:9" ht="15.75" customHeight="1">
      <c r="B143" s="5"/>
      <c r="C143" s="5"/>
      <c r="D143" s="5"/>
      <c r="E143" s="135"/>
      <c r="F143" s="135"/>
      <c r="G143" s="5"/>
      <c r="H143" s="5"/>
      <c r="I143" s="8"/>
    </row>
    <row r="144" spans="1:9" ht="16.5" thickBot="1">
      <c r="A144" s="1"/>
      <c r="B144" s="8" t="s">
        <v>69</v>
      </c>
      <c r="C144" s="8"/>
      <c r="D144" s="8"/>
      <c r="E144" s="136">
        <f>SUM(E141:E142)</f>
        <v>8332</v>
      </c>
      <c r="F144" s="136">
        <f>SUM(F141:F142)</f>
        <v>10416</v>
      </c>
      <c r="G144" s="8"/>
      <c r="H144" s="8"/>
      <c r="I144" s="8"/>
    </row>
    <row r="145" spans="1:8" ht="16.5" thickTop="1">
      <c r="A145" s="1"/>
      <c r="B145" s="4"/>
      <c r="C145" s="8"/>
      <c r="D145" s="8"/>
      <c r="E145" s="9"/>
      <c r="F145" s="10"/>
      <c r="G145" s="10"/>
      <c r="H145" s="10"/>
    </row>
    <row r="146" spans="1:8" ht="15.75">
      <c r="A146" s="1" t="s">
        <v>39</v>
      </c>
      <c r="B146" s="285" t="s">
        <v>43</v>
      </c>
      <c r="C146" s="313"/>
      <c r="D146" s="313"/>
      <c r="E146" s="313"/>
      <c r="F146" s="313"/>
      <c r="G146" s="313"/>
      <c r="H146" s="313"/>
    </row>
    <row r="147" spans="2:9" ht="18" customHeight="1">
      <c r="B147" s="330" t="s">
        <v>308</v>
      </c>
      <c r="C147" s="330"/>
      <c r="D147" s="330"/>
      <c r="E147" s="330"/>
      <c r="F147" s="330"/>
      <c r="G147" s="330"/>
      <c r="H147" s="330"/>
      <c r="I147" s="330"/>
    </row>
    <row r="148" spans="1:8" ht="12.75" customHeight="1">
      <c r="A148" s="1"/>
      <c r="B148" s="19"/>
      <c r="C148" s="11"/>
      <c r="D148" s="11"/>
      <c r="E148" s="11"/>
      <c r="F148" s="11"/>
      <c r="G148" s="11"/>
      <c r="H148" s="11"/>
    </row>
    <row r="149" spans="1:8" ht="15.75">
      <c r="A149" s="1"/>
      <c r="B149" s="19"/>
      <c r="C149" s="11"/>
      <c r="D149" s="11"/>
      <c r="E149" s="11"/>
      <c r="F149" s="11"/>
      <c r="G149" s="11"/>
      <c r="H149" s="11"/>
    </row>
    <row r="150" spans="1:8" ht="15.75">
      <c r="A150" s="1" t="s">
        <v>41</v>
      </c>
      <c r="B150" s="285" t="s">
        <v>45</v>
      </c>
      <c r="C150" s="285"/>
      <c r="D150" s="285"/>
      <c r="E150" s="285"/>
      <c r="F150" s="285"/>
      <c r="G150" s="285"/>
      <c r="H150" s="285"/>
    </row>
    <row r="151" spans="1:11" ht="23.25" customHeight="1">
      <c r="A151" s="1"/>
      <c r="B151" s="281" t="s">
        <v>252</v>
      </c>
      <c r="C151" s="281"/>
      <c r="D151" s="281"/>
      <c r="E151" s="281"/>
      <c r="F151" s="281"/>
      <c r="G151" s="281"/>
      <c r="H151" s="281"/>
      <c r="I151" s="281"/>
      <c r="K151" s="93"/>
    </row>
    <row r="152" spans="1:9" ht="17.25" customHeight="1">
      <c r="A152" s="1"/>
      <c r="B152" s="5"/>
      <c r="C152" s="5"/>
      <c r="D152" s="5"/>
      <c r="E152" s="5"/>
      <c r="F152" s="5"/>
      <c r="G152" s="5"/>
      <c r="H152" s="5"/>
      <c r="I152" s="5"/>
    </row>
    <row r="153" spans="1:8" ht="15.75" customHeight="1">
      <c r="A153" s="1" t="s">
        <v>42</v>
      </c>
      <c r="B153" s="285" t="s">
        <v>82</v>
      </c>
      <c r="C153" s="285"/>
      <c r="D153" s="8"/>
      <c r="F153" s="137" t="s">
        <v>77</v>
      </c>
      <c r="G153" s="8"/>
      <c r="H153" s="137" t="s">
        <v>77</v>
      </c>
    </row>
    <row r="154" spans="1:8" ht="12.75" customHeight="1">
      <c r="A154" s="1"/>
      <c r="B154" s="4"/>
      <c r="C154" s="8"/>
      <c r="D154" s="8"/>
      <c r="F154" s="138" t="s">
        <v>78</v>
      </c>
      <c r="G154" s="8"/>
      <c r="H154" s="138" t="s">
        <v>78</v>
      </c>
    </row>
    <row r="155" spans="1:8" ht="15.75">
      <c r="A155" s="6"/>
      <c r="B155" s="4"/>
      <c r="C155" s="8"/>
      <c r="D155" s="8"/>
      <c r="F155" s="138" t="s">
        <v>79</v>
      </c>
      <c r="G155" s="8"/>
      <c r="H155" s="138" t="s">
        <v>80</v>
      </c>
    </row>
    <row r="156" spans="1:8" ht="15.75">
      <c r="A156" s="1"/>
      <c r="B156" s="4"/>
      <c r="C156" s="8"/>
      <c r="D156" s="8"/>
      <c r="F156" s="139" t="s">
        <v>248</v>
      </c>
      <c r="G156" s="8"/>
      <c r="H156" s="139" t="str">
        <f>F156</f>
        <v>31/3/12</v>
      </c>
    </row>
    <row r="157" spans="2:8" ht="15.75">
      <c r="B157" s="1" t="s">
        <v>73</v>
      </c>
      <c r="C157" s="24" t="s">
        <v>106</v>
      </c>
      <c r="D157" s="14"/>
      <c r="F157" s="140"/>
      <c r="H157" s="140"/>
    </row>
    <row r="158" spans="2:8" ht="16.5" thickBot="1">
      <c r="B158" s="1"/>
      <c r="C158" s="141" t="s">
        <v>75</v>
      </c>
      <c r="D158" s="141"/>
      <c r="F158" s="142">
        <f>PL!B31</f>
        <v>6708</v>
      </c>
      <c r="G158" s="143"/>
      <c r="H158" s="142">
        <f>PL!D31</f>
        <v>6708</v>
      </c>
    </row>
    <row r="159" ht="16.5" thickTop="1">
      <c r="A159" s="1"/>
    </row>
    <row r="160" spans="1:8" ht="32.25" customHeight="1">
      <c r="A160" s="1"/>
      <c r="C160" s="349" t="s">
        <v>116</v>
      </c>
      <c r="D160" s="349"/>
      <c r="F160" s="8"/>
      <c r="G160" s="8"/>
      <c r="H160" s="8"/>
    </row>
    <row r="161" spans="1:8" ht="15.75">
      <c r="A161" s="1"/>
      <c r="C161" s="144" t="s">
        <v>81</v>
      </c>
      <c r="D161" s="8"/>
      <c r="F161" s="145">
        <v>138822</v>
      </c>
      <c r="G161" s="143"/>
      <c r="H161" s="146">
        <f>F161</f>
        <v>138822</v>
      </c>
    </row>
    <row r="162" spans="1:8" ht="15.75" customHeight="1">
      <c r="A162" s="1"/>
      <c r="C162" s="286" t="s">
        <v>227</v>
      </c>
      <c r="D162" s="286"/>
      <c r="E162" s="286"/>
      <c r="F162" s="147">
        <v>0</v>
      </c>
      <c r="G162" s="143"/>
      <c r="H162" s="147">
        <f>F162</f>
        <v>0</v>
      </c>
    </row>
    <row r="163" spans="1:8" ht="15.75" customHeight="1">
      <c r="A163" s="1"/>
      <c r="C163" s="297" t="s">
        <v>228</v>
      </c>
      <c r="D163" s="297"/>
      <c r="E163" s="297"/>
      <c r="F163" s="147"/>
      <c r="G163" s="143"/>
      <c r="H163" s="147"/>
    </row>
    <row r="164" spans="1:8" ht="15.75">
      <c r="A164" s="1"/>
      <c r="B164" s="14"/>
      <c r="C164" s="8"/>
      <c r="D164" s="8"/>
      <c r="F164" s="148">
        <f>SUM(F161:F162)</f>
        <v>138822</v>
      </c>
      <c r="G164" s="143"/>
      <c r="H164" s="148">
        <f>SUM(H161:H162)</f>
        <v>138822</v>
      </c>
    </row>
    <row r="165" spans="1:8" ht="15.75">
      <c r="A165" s="1"/>
      <c r="B165" s="14"/>
      <c r="C165" s="8"/>
      <c r="D165" s="8"/>
      <c r="F165" s="149"/>
      <c r="G165" s="143"/>
      <c r="H165" s="143"/>
    </row>
    <row r="166" spans="1:8" ht="18.75" thickBot="1">
      <c r="A166" s="3"/>
      <c r="C166" s="141" t="s">
        <v>76</v>
      </c>
      <c r="D166" s="8"/>
      <c r="F166" s="150">
        <f>(+F158/F164)*100</f>
        <v>4.8320871331633315</v>
      </c>
      <c r="G166" s="151"/>
      <c r="H166" s="150">
        <f>(+H158/H164)*100</f>
        <v>4.8320871331633315</v>
      </c>
    </row>
    <row r="167" spans="1:8" ht="16.5" thickTop="1">
      <c r="A167" s="15"/>
      <c r="B167" s="4"/>
      <c r="C167" s="8"/>
      <c r="D167" s="8"/>
      <c r="F167" s="14"/>
      <c r="G167" s="8"/>
      <c r="H167" s="8"/>
    </row>
    <row r="168" spans="1:8" ht="15.75">
      <c r="A168" s="15"/>
      <c r="B168" s="4"/>
      <c r="C168" s="8"/>
      <c r="D168" s="8"/>
      <c r="F168" s="14"/>
      <c r="G168" s="8"/>
      <c r="H168" s="8"/>
    </row>
    <row r="169" spans="2:8" ht="19.5" customHeight="1">
      <c r="B169" s="1" t="s">
        <v>74</v>
      </c>
      <c r="C169" s="19" t="s">
        <v>107</v>
      </c>
      <c r="D169" s="19"/>
      <c r="F169" s="14"/>
      <c r="G169" s="8"/>
      <c r="H169" s="8"/>
    </row>
    <row r="170" spans="1:8" ht="33" customHeight="1">
      <c r="A170" s="15"/>
      <c r="C170" s="349" t="s">
        <v>117</v>
      </c>
      <c r="D170" s="349"/>
      <c r="E170" s="349"/>
      <c r="F170" s="8"/>
      <c r="G170" s="8"/>
      <c r="H170" s="8"/>
    </row>
    <row r="171" spans="1:8" ht="15.75">
      <c r="A171" s="15"/>
      <c r="C171" s="144" t="s">
        <v>108</v>
      </c>
      <c r="D171" s="8"/>
      <c r="F171" s="145">
        <f>F164</f>
        <v>138822</v>
      </c>
      <c r="G171" s="143"/>
      <c r="H171" s="145">
        <f>H164</f>
        <v>138822</v>
      </c>
    </row>
    <row r="172" spans="1:8" ht="19.5" customHeight="1">
      <c r="A172" s="15"/>
      <c r="C172" s="286" t="s">
        <v>109</v>
      </c>
      <c r="D172" s="286"/>
      <c r="E172" s="286"/>
      <c r="F172" s="147">
        <v>0</v>
      </c>
      <c r="G172" s="143"/>
      <c r="H172" s="147">
        <f>F172</f>
        <v>0</v>
      </c>
    </row>
    <row r="173" spans="1:8" ht="15.75">
      <c r="A173" s="15"/>
      <c r="B173" s="14"/>
      <c r="C173" s="8"/>
      <c r="D173" s="8"/>
      <c r="F173" s="148">
        <f>SUM(F171:F172)</f>
        <v>138822</v>
      </c>
      <c r="G173" s="143"/>
      <c r="H173" s="148">
        <f>SUM(H171:H172)</f>
        <v>138822</v>
      </c>
    </row>
    <row r="174" spans="1:8" ht="15.75">
      <c r="A174" s="15"/>
      <c r="B174" s="14"/>
      <c r="C174" s="8"/>
      <c r="D174" s="8"/>
      <c r="F174" s="149"/>
      <c r="G174" s="143"/>
      <c r="H174" s="143"/>
    </row>
    <row r="175" spans="1:8" ht="18.75" thickBot="1">
      <c r="A175" s="15"/>
      <c r="C175" s="141" t="s">
        <v>113</v>
      </c>
      <c r="D175" s="8"/>
      <c r="F175" s="150">
        <f>(F158/F173)*100</f>
        <v>4.8320871331633315</v>
      </c>
      <c r="G175" s="151"/>
      <c r="H175" s="150">
        <f>(H158/H173)*100</f>
        <v>4.8320871331633315</v>
      </c>
    </row>
    <row r="176" spans="1:8" ht="16.5" thickTop="1">
      <c r="A176" s="15"/>
      <c r="B176" s="4"/>
      <c r="C176" s="8"/>
      <c r="D176" s="8"/>
      <c r="E176" s="14"/>
      <c r="F176" s="8"/>
      <c r="G176" s="8"/>
      <c r="H176" s="8"/>
    </row>
    <row r="177" spans="1:8" ht="15.75">
      <c r="A177" s="15"/>
      <c r="B177" s="4"/>
      <c r="C177" s="8"/>
      <c r="D177" s="8"/>
      <c r="E177" s="14"/>
      <c r="F177" s="8"/>
      <c r="G177" s="8"/>
      <c r="H177" s="8"/>
    </row>
    <row r="178" spans="1:8" ht="20.25" customHeight="1">
      <c r="A178" s="1" t="s">
        <v>44</v>
      </c>
      <c r="B178" s="284" t="s">
        <v>175</v>
      </c>
      <c r="C178" s="284"/>
      <c r="D178" s="284"/>
      <c r="E178" s="284"/>
      <c r="F178" s="284"/>
      <c r="G178" s="8"/>
      <c r="H178" s="8"/>
    </row>
    <row r="179" spans="1:8" ht="15.75">
      <c r="A179" s="15"/>
      <c r="B179" s="4"/>
      <c r="C179" s="8"/>
      <c r="D179" s="8"/>
      <c r="E179" s="14"/>
      <c r="F179" s="8"/>
      <c r="G179" s="8"/>
      <c r="H179" s="8"/>
    </row>
    <row r="180" spans="1:8" ht="47.25" customHeight="1">
      <c r="A180" s="15"/>
      <c r="B180" s="4"/>
      <c r="C180" s="8"/>
      <c r="D180" s="8"/>
      <c r="E180" s="14"/>
      <c r="G180" s="152" t="s">
        <v>180</v>
      </c>
      <c r="H180" s="153" t="s">
        <v>230</v>
      </c>
    </row>
    <row r="181" spans="1:8" ht="15.75">
      <c r="A181" s="15"/>
      <c r="B181" s="4"/>
      <c r="C181" s="8"/>
      <c r="D181" s="8"/>
      <c r="E181" s="14"/>
      <c r="G181" s="154">
        <v>40999</v>
      </c>
      <c r="H181" s="154">
        <v>40633</v>
      </c>
    </row>
    <row r="182" spans="1:8" ht="15.75">
      <c r="A182" s="15"/>
      <c r="B182" s="4"/>
      <c r="C182" s="8"/>
      <c r="D182" s="8"/>
      <c r="E182" s="14"/>
      <c r="G182" s="155" t="s">
        <v>17</v>
      </c>
      <c r="H182" s="155" t="s">
        <v>17</v>
      </c>
    </row>
    <row r="183" spans="1:8" ht="18" customHeight="1">
      <c r="A183" s="15"/>
      <c r="B183" s="282" t="s">
        <v>178</v>
      </c>
      <c r="C183" s="283"/>
      <c r="D183" s="283"/>
      <c r="E183" s="283"/>
      <c r="F183" s="156"/>
      <c r="G183" s="157"/>
      <c r="H183" s="157"/>
    </row>
    <row r="184" spans="1:8" ht="16.5" customHeight="1">
      <c r="A184" s="15"/>
      <c r="B184" s="347" t="s">
        <v>229</v>
      </c>
      <c r="C184" s="348"/>
      <c r="D184" s="158"/>
      <c r="E184" s="158"/>
      <c r="F184" s="102"/>
      <c r="G184" s="159">
        <v>115586</v>
      </c>
      <c r="H184" s="159">
        <f>113911-7395</f>
        <v>106516</v>
      </c>
    </row>
    <row r="185" spans="1:8" ht="16.5" customHeight="1">
      <c r="A185" s="15"/>
      <c r="B185" s="303" t="s">
        <v>176</v>
      </c>
      <c r="C185" s="304"/>
      <c r="D185" s="160"/>
      <c r="E185" s="160"/>
      <c r="F185" s="161"/>
      <c r="G185" s="162">
        <v>1013</v>
      </c>
      <c r="H185" s="162">
        <v>2724</v>
      </c>
    </row>
    <row r="186" spans="1:8" ht="15.75">
      <c r="A186" s="15"/>
      <c r="B186" s="163"/>
      <c r="C186" s="164"/>
      <c r="D186" s="164"/>
      <c r="E186" s="14"/>
      <c r="F186" s="164"/>
      <c r="G186" s="165">
        <f>SUM(G184:G185)</f>
        <v>116599</v>
      </c>
      <c r="H186" s="166">
        <f>SUM(H184:H185)</f>
        <v>109240</v>
      </c>
    </row>
    <row r="187" spans="1:8" ht="16.5" customHeight="1">
      <c r="A187" s="15"/>
      <c r="B187" s="305" t="s">
        <v>177</v>
      </c>
      <c r="C187" s="306"/>
      <c r="D187" s="306"/>
      <c r="E187" s="306"/>
      <c r="F187" s="167"/>
      <c r="G187" s="121">
        <v>-27327</v>
      </c>
      <c r="H187" s="121">
        <v>-27327</v>
      </c>
    </row>
    <row r="188" spans="1:8" ht="15.75">
      <c r="A188" s="15"/>
      <c r="B188" s="163"/>
      <c r="C188" s="164"/>
      <c r="D188" s="164"/>
      <c r="E188" s="14"/>
      <c r="F188" s="164"/>
      <c r="G188" s="159"/>
      <c r="H188" s="168"/>
    </row>
    <row r="189" spans="1:8" ht="17.25" customHeight="1">
      <c r="A189" s="15"/>
      <c r="B189" s="307" t="s">
        <v>179</v>
      </c>
      <c r="C189" s="308"/>
      <c r="D189" s="169"/>
      <c r="E189" s="170"/>
      <c r="F189" s="169"/>
      <c r="G189" s="171">
        <f>SUM(G186:G187)</f>
        <v>89272</v>
      </c>
      <c r="H189" s="172">
        <f>SUM(H186:H187)</f>
        <v>81913</v>
      </c>
    </row>
    <row r="190" spans="1:8" ht="20.25" customHeight="1">
      <c r="A190" s="15"/>
      <c r="B190" s="4"/>
      <c r="C190" s="8"/>
      <c r="D190" s="8"/>
      <c r="E190" s="14"/>
      <c r="F190" s="8"/>
      <c r="G190" s="104"/>
      <c r="H190" s="8"/>
    </row>
    <row r="191" spans="1:8" ht="15.75">
      <c r="A191" s="1" t="s">
        <v>46</v>
      </c>
      <c r="B191" s="284" t="s">
        <v>288</v>
      </c>
      <c r="C191" s="284"/>
      <c r="D191" s="284"/>
      <c r="E191" s="284"/>
      <c r="F191" s="284"/>
      <c r="G191" s="104"/>
      <c r="H191" s="8"/>
    </row>
    <row r="192" spans="6:8" ht="15.75">
      <c r="F192" s="251" t="s">
        <v>299</v>
      </c>
      <c r="G192" s="8"/>
      <c r="H192" s="251" t="s">
        <v>299</v>
      </c>
    </row>
    <row r="193" spans="1:8" ht="15.75">
      <c r="A193" s="245"/>
      <c r="B193" s="246"/>
      <c r="C193" s="245"/>
      <c r="D193" s="246"/>
      <c r="E193" s="14"/>
      <c r="F193" s="252" t="s">
        <v>79</v>
      </c>
      <c r="G193" s="8"/>
      <c r="H193" s="252" t="s">
        <v>80</v>
      </c>
    </row>
    <row r="194" spans="1:8" ht="15.75">
      <c r="A194" s="245"/>
      <c r="B194" s="247"/>
      <c r="C194" s="245"/>
      <c r="D194" s="247"/>
      <c r="E194" s="14"/>
      <c r="F194" s="253" t="s">
        <v>248</v>
      </c>
      <c r="G194" s="8"/>
      <c r="H194" s="252" t="str">
        <f>F194</f>
        <v>31/3/12</v>
      </c>
    </row>
    <row r="195" spans="1:8" ht="15.75">
      <c r="A195" s="245"/>
      <c r="B195" s="246"/>
      <c r="C195" s="246"/>
      <c r="D195" s="246"/>
      <c r="E195" s="14"/>
      <c r="F195" s="250" t="s">
        <v>17</v>
      </c>
      <c r="G195" s="8"/>
      <c r="H195" s="250" t="s">
        <v>17</v>
      </c>
    </row>
    <row r="196" spans="1:8" ht="15.75">
      <c r="A196" s="248"/>
      <c r="B196" s="246"/>
      <c r="C196" s="246"/>
      <c r="D196" s="246"/>
      <c r="E196" s="14"/>
      <c r="F196" s="8"/>
      <c r="G196" s="104"/>
      <c r="H196" s="8"/>
    </row>
    <row r="197" spans="1:8" ht="15.75">
      <c r="A197" s="245"/>
      <c r="B197" s="24" t="s">
        <v>289</v>
      </c>
      <c r="C197" s="4"/>
      <c r="D197" s="254"/>
      <c r="E197" s="14"/>
      <c r="F197" s="8"/>
      <c r="G197" s="104"/>
      <c r="H197" s="8"/>
    </row>
    <row r="198" spans="1:8" ht="15.75" hidden="1">
      <c r="A198" s="245"/>
      <c r="B198" s="281" t="s">
        <v>300</v>
      </c>
      <c r="C198" s="281"/>
      <c r="D198" s="281"/>
      <c r="E198" s="14"/>
      <c r="F198" s="10">
        <v>0</v>
      </c>
      <c r="G198" s="255"/>
      <c r="H198" s="10">
        <v>0</v>
      </c>
    </row>
    <row r="199" spans="1:8" ht="15.75" customHeight="1" hidden="1">
      <c r="A199" s="245"/>
      <c r="B199" s="281" t="s">
        <v>301</v>
      </c>
      <c r="C199" s="281"/>
      <c r="D199" s="281"/>
      <c r="E199" s="14"/>
      <c r="F199" s="10">
        <v>0</v>
      </c>
      <c r="G199" s="255"/>
      <c r="H199" s="10">
        <v>0</v>
      </c>
    </row>
    <row r="200" spans="1:16" ht="15.75" hidden="1">
      <c r="A200" s="245"/>
      <c r="B200" s="281" t="s">
        <v>290</v>
      </c>
      <c r="C200" s="281"/>
      <c r="D200" s="281"/>
      <c r="E200" s="14"/>
      <c r="F200" s="10">
        <v>0</v>
      </c>
      <c r="G200" s="255"/>
      <c r="H200" s="10">
        <v>0</v>
      </c>
      <c r="P200" s="2">
        <v>1</v>
      </c>
    </row>
    <row r="201" spans="1:8" ht="15.75" customHeight="1">
      <c r="A201" s="245"/>
      <c r="B201" s="281" t="s">
        <v>196</v>
      </c>
      <c r="C201" s="281"/>
      <c r="D201" s="281"/>
      <c r="E201" s="281"/>
      <c r="F201" s="10">
        <v>1635</v>
      </c>
      <c r="G201" s="255"/>
      <c r="H201" s="10">
        <v>1635</v>
      </c>
    </row>
    <row r="202" spans="1:8" ht="15.75">
      <c r="A202" s="245"/>
      <c r="B202" s="281" t="s">
        <v>291</v>
      </c>
      <c r="C202" s="281"/>
      <c r="D202" s="281"/>
      <c r="E202" s="14"/>
      <c r="F202" s="256">
        <v>108</v>
      </c>
      <c r="G202" s="255"/>
      <c r="H202" s="256">
        <v>108</v>
      </c>
    </row>
    <row r="203" spans="1:8" ht="15.75" hidden="1">
      <c r="A203" s="245"/>
      <c r="B203" s="281" t="s">
        <v>292</v>
      </c>
      <c r="C203" s="281"/>
      <c r="D203" s="281"/>
      <c r="E203" s="14"/>
      <c r="F203" s="256">
        <v>0</v>
      </c>
      <c r="G203" s="255"/>
      <c r="H203" s="256">
        <v>0</v>
      </c>
    </row>
    <row r="204" spans="1:8" ht="15.75" hidden="1">
      <c r="A204" s="245"/>
      <c r="B204" s="281" t="s">
        <v>293</v>
      </c>
      <c r="C204" s="281"/>
      <c r="D204" s="281"/>
      <c r="E204" s="14"/>
      <c r="F204" s="256">
        <v>0</v>
      </c>
      <c r="G204" s="255"/>
      <c r="H204" s="256">
        <v>0</v>
      </c>
    </row>
    <row r="205" spans="1:8" ht="16.5" thickBot="1">
      <c r="A205" s="245"/>
      <c r="B205" s="281" t="s">
        <v>294</v>
      </c>
      <c r="C205" s="281"/>
      <c r="D205" s="281"/>
      <c r="E205" s="14"/>
      <c r="F205" s="257">
        <v>72</v>
      </c>
      <c r="G205" s="255"/>
      <c r="H205" s="257">
        <v>72</v>
      </c>
    </row>
    <row r="206" spans="1:8" ht="16.5" thickTop="1">
      <c r="A206" s="248"/>
      <c r="B206" s="281"/>
      <c r="C206" s="281"/>
      <c r="D206" s="281"/>
      <c r="E206" s="14"/>
      <c r="F206" s="256"/>
      <c r="G206" s="255"/>
      <c r="H206" s="256"/>
    </row>
    <row r="207" spans="1:8" ht="15.75">
      <c r="A207" s="245"/>
      <c r="B207" s="285" t="s">
        <v>295</v>
      </c>
      <c r="C207" s="285"/>
      <c r="D207" s="285"/>
      <c r="E207" s="14"/>
      <c r="F207" s="256"/>
      <c r="G207" s="255"/>
      <c r="H207" s="256"/>
    </row>
    <row r="208" spans="1:8" ht="15.75" hidden="1">
      <c r="A208" s="245"/>
      <c r="B208" s="281" t="s">
        <v>296</v>
      </c>
      <c r="C208" s="281"/>
      <c r="D208" s="281"/>
      <c r="E208" s="14"/>
      <c r="F208" s="256">
        <v>0</v>
      </c>
      <c r="G208" s="255"/>
      <c r="H208" s="256">
        <v>0</v>
      </c>
    </row>
    <row r="209" spans="1:8" ht="16.5" thickBot="1">
      <c r="A209" s="245"/>
      <c r="B209" s="281" t="s">
        <v>305</v>
      </c>
      <c r="C209" s="281"/>
      <c r="D209" s="281"/>
      <c r="E209" s="14"/>
      <c r="F209" s="257">
        <v>292</v>
      </c>
      <c r="G209" s="255"/>
      <c r="H209" s="257">
        <v>292</v>
      </c>
    </row>
    <row r="210" spans="1:8" ht="15.75" hidden="1">
      <c r="A210" s="245"/>
      <c r="B210" s="281" t="s">
        <v>197</v>
      </c>
      <c r="C210" s="281"/>
      <c r="D210" s="281"/>
      <c r="E210" s="14"/>
      <c r="F210" s="256">
        <v>0</v>
      </c>
      <c r="G210" s="255"/>
      <c r="H210" s="256">
        <v>0</v>
      </c>
    </row>
    <row r="211" spans="1:8" ht="16.5" hidden="1" thickBot="1">
      <c r="A211" s="244"/>
      <c r="B211" s="281" t="s">
        <v>297</v>
      </c>
      <c r="C211" s="281"/>
      <c r="D211" s="281"/>
      <c r="E211" s="14"/>
      <c r="F211" s="257">
        <v>0</v>
      </c>
      <c r="G211" s="255"/>
      <c r="H211" s="257">
        <v>0</v>
      </c>
    </row>
    <row r="212" spans="1:8" ht="16.5" customHeight="1" thickTop="1">
      <c r="A212" s="244"/>
      <c r="B212" s="5"/>
      <c r="C212" s="5"/>
      <c r="D212" s="5"/>
      <c r="E212" s="14"/>
      <c r="F212" s="256"/>
      <c r="G212" s="255"/>
      <c r="H212" s="256"/>
    </row>
    <row r="213" spans="1:9" ht="33" customHeight="1">
      <c r="A213" s="249"/>
      <c r="B213" s="281" t="s">
        <v>298</v>
      </c>
      <c r="C213" s="281"/>
      <c r="D213" s="281"/>
      <c r="E213" s="281"/>
      <c r="F213" s="281"/>
      <c r="G213" s="281"/>
      <c r="H213" s="281"/>
      <c r="I213" s="281"/>
    </row>
    <row r="214" spans="1:9" ht="25.5" customHeight="1">
      <c r="A214" s="249"/>
      <c r="B214" s="5"/>
      <c r="C214" s="5"/>
      <c r="D214" s="5"/>
      <c r="E214" s="5"/>
      <c r="F214" s="5"/>
      <c r="G214" s="5"/>
      <c r="H214" s="5"/>
      <c r="I214" s="5"/>
    </row>
    <row r="215" spans="1:8" ht="15.75" customHeight="1">
      <c r="A215" s="173" t="s">
        <v>141</v>
      </c>
      <c r="B215" s="285" t="s">
        <v>142</v>
      </c>
      <c r="C215" s="285"/>
      <c r="D215" s="285"/>
      <c r="E215" s="14"/>
      <c r="F215" s="8"/>
      <c r="G215" s="8"/>
      <c r="H215" s="8"/>
    </row>
    <row r="216" spans="1:9" ht="32.25" customHeight="1">
      <c r="A216" s="15"/>
      <c r="B216" s="280" t="s">
        <v>253</v>
      </c>
      <c r="C216" s="280"/>
      <c r="D216" s="280"/>
      <c r="E216" s="280"/>
      <c r="F216" s="280"/>
      <c r="G216" s="280"/>
      <c r="H216" s="280"/>
      <c r="I216" s="280"/>
    </row>
    <row r="217" spans="1:8" ht="15.75">
      <c r="A217" s="15"/>
      <c r="B217" s="4"/>
      <c r="C217" s="8"/>
      <c r="D217" s="8"/>
      <c r="E217" s="14"/>
      <c r="F217" s="8"/>
      <c r="G217" s="8"/>
      <c r="H217" s="8"/>
    </row>
    <row r="218" spans="1:8" ht="15.75">
      <c r="A218" s="15"/>
      <c r="B218" s="4"/>
      <c r="C218" s="8"/>
      <c r="D218" s="8"/>
      <c r="E218" s="14"/>
      <c r="F218" s="8"/>
      <c r="G218" s="8"/>
      <c r="H218" s="8"/>
    </row>
    <row r="219" spans="1:8" ht="15.75">
      <c r="A219" s="15"/>
      <c r="B219" s="4"/>
      <c r="C219" s="8"/>
      <c r="D219" s="8"/>
      <c r="E219" s="14"/>
      <c r="F219" s="8"/>
      <c r="G219" s="8"/>
      <c r="H219" s="8"/>
    </row>
    <row r="220" spans="1:8" ht="15.75">
      <c r="A220" s="3"/>
      <c r="B220" s="281" t="s">
        <v>47</v>
      </c>
      <c r="C220" s="281"/>
      <c r="D220" s="281"/>
      <c r="E220" s="8"/>
      <c r="F220" s="8"/>
      <c r="G220" s="8"/>
      <c r="H220" s="8"/>
    </row>
    <row r="221" spans="1:8" ht="15.75">
      <c r="A221" s="3"/>
      <c r="B221" s="8"/>
      <c r="C221" s="8"/>
      <c r="D221" s="8"/>
      <c r="E221" s="8"/>
      <c r="F221" s="8"/>
      <c r="G221" s="8"/>
      <c r="H221" s="8"/>
    </row>
    <row r="222" spans="1:8" ht="15.75">
      <c r="A222" s="3"/>
      <c r="B222" s="174" t="s">
        <v>151</v>
      </c>
      <c r="C222" s="174"/>
      <c r="D222" s="174"/>
      <c r="E222" s="8"/>
      <c r="F222" s="8"/>
      <c r="G222" s="8"/>
      <c r="H222" s="8"/>
    </row>
    <row r="223" spans="1:8" ht="15.75">
      <c r="A223" s="3"/>
      <c r="B223" s="174" t="s">
        <v>191</v>
      </c>
      <c r="C223" s="174"/>
      <c r="D223" s="174"/>
      <c r="E223" s="8"/>
      <c r="F223" s="8"/>
      <c r="G223" s="8"/>
      <c r="H223" s="8"/>
    </row>
    <row r="224" spans="1:8" ht="15.75">
      <c r="A224" s="3"/>
      <c r="B224" s="174" t="s">
        <v>48</v>
      </c>
      <c r="C224" s="174"/>
      <c r="D224" s="174"/>
      <c r="E224" s="8"/>
      <c r="F224" s="8"/>
      <c r="G224" s="8"/>
      <c r="H224" s="8"/>
    </row>
    <row r="225" spans="1:8" ht="15.75">
      <c r="A225" s="3"/>
      <c r="B225" s="302" t="s">
        <v>254</v>
      </c>
      <c r="C225" s="302"/>
      <c r="D225" s="302"/>
      <c r="E225" s="8"/>
      <c r="F225" s="8"/>
      <c r="G225" s="8"/>
      <c r="H225" s="8"/>
    </row>
    <row r="226" spans="1:8" ht="15.75">
      <c r="A226" s="4"/>
      <c r="B226" s="4"/>
      <c r="C226" s="8"/>
      <c r="D226" s="8"/>
      <c r="E226" s="8"/>
      <c r="F226" s="8"/>
      <c r="G226" s="8"/>
      <c r="H226" s="8"/>
    </row>
    <row r="227" spans="1:8" ht="15.75">
      <c r="A227" s="4"/>
      <c r="B227" s="4"/>
      <c r="C227" s="8"/>
      <c r="D227" s="8"/>
      <c r="E227" s="8"/>
      <c r="F227" s="8"/>
      <c r="G227" s="8"/>
      <c r="H227" s="8"/>
    </row>
    <row r="228" spans="1:8" ht="15.75">
      <c r="A228" s="4"/>
      <c r="B228" s="4"/>
      <c r="C228" s="8"/>
      <c r="D228" s="8"/>
      <c r="E228" s="8"/>
      <c r="F228" s="8"/>
      <c r="G228" s="8"/>
      <c r="H228" s="8"/>
    </row>
    <row r="229" spans="1:8" ht="15.75">
      <c r="A229" s="4"/>
      <c r="B229" s="4"/>
      <c r="C229" s="8"/>
      <c r="D229" s="8"/>
      <c r="E229" s="8"/>
      <c r="F229" s="8"/>
      <c r="G229" s="8"/>
      <c r="H229" s="8"/>
    </row>
    <row r="230" spans="1:8" ht="15.75">
      <c r="A230" s="4"/>
      <c r="B230" s="4"/>
      <c r="C230" s="8"/>
      <c r="D230" s="8"/>
      <c r="E230" s="8"/>
      <c r="F230" s="8"/>
      <c r="G230" s="8"/>
      <c r="H230" s="8"/>
    </row>
    <row r="231" spans="1:8" ht="15.75">
      <c r="A231" s="4"/>
      <c r="B231" s="4"/>
      <c r="C231" s="8"/>
      <c r="D231" s="8"/>
      <c r="E231" s="8"/>
      <c r="F231" s="8"/>
      <c r="G231" s="8"/>
      <c r="H231" s="8"/>
    </row>
    <row r="232" spans="1:8" ht="15.75">
      <c r="A232" s="4"/>
      <c r="B232" s="4"/>
      <c r="C232" s="8"/>
      <c r="D232" s="8"/>
      <c r="E232" s="8"/>
      <c r="F232" s="8"/>
      <c r="G232" s="8"/>
      <c r="H232" s="8"/>
    </row>
    <row r="233" spans="1:8" ht="15.75">
      <c r="A233" s="4"/>
      <c r="B233" s="4"/>
      <c r="C233" s="8"/>
      <c r="D233" s="8"/>
      <c r="E233" s="8"/>
      <c r="F233" s="8"/>
      <c r="G233" s="8"/>
      <c r="H233" s="8"/>
    </row>
    <row r="234" spans="1:8" ht="15.75">
      <c r="A234" s="4"/>
      <c r="B234" s="4"/>
      <c r="C234" s="8"/>
      <c r="D234" s="8"/>
      <c r="E234" s="8"/>
      <c r="F234" s="8"/>
      <c r="G234" s="8"/>
      <c r="H234" s="8"/>
    </row>
    <row r="235" spans="1:8" ht="15.75">
      <c r="A235" s="4"/>
      <c r="B235" s="4"/>
      <c r="C235" s="8"/>
      <c r="D235" s="8"/>
      <c r="E235" s="8"/>
      <c r="F235" s="8"/>
      <c r="G235" s="8"/>
      <c r="H235" s="8"/>
    </row>
    <row r="236" spans="1:8" ht="15.75">
      <c r="A236" s="4"/>
      <c r="B236" s="4"/>
      <c r="C236" s="8"/>
      <c r="D236" s="8"/>
      <c r="E236" s="8"/>
      <c r="F236" s="8"/>
      <c r="G236" s="8"/>
      <c r="H236" s="8"/>
    </row>
    <row r="237" spans="1:8" ht="15.75">
      <c r="A237" s="4"/>
      <c r="B237" s="4"/>
      <c r="C237" s="8"/>
      <c r="D237" s="8"/>
      <c r="E237" s="8"/>
      <c r="F237" s="8"/>
      <c r="G237" s="8"/>
      <c r="H237" s="8"/>
    </row>
    <row r="238" spans="1:8" ht="15.75">
      <c r="A238" s="4"/>
      <c r="B238" s="4"/>
      <c r="C238" s="8"/>
      <c r="D238" s="8"/>
      <c r="E238" s="8"/>
      <c r="F238" s="8"/>
      <c r="G238" s="8"/>
      <c r="H238" s="8"/>
    </row>
    <row r="239" spans="1:8" ht="15.75">
      <c r="A239" s="4"/>
      <c r="B239" s="4"/>
      <c r="C239" s="8"/>
      <c r="D239" s="8"/>
      <c r="E239" s="8"/>
      <c r="F239" s="8"/>
      <c r="G239" s="8"/>
      <c r="H239" s="8"/>
    </row>
    <row r="240" spans="1:8" ht="15.75">
      <c r="A240" s="4"/>
      <c r="B240" s="4"/>
      <c r="C240" s="8"/>
      <c r="D240" s="8"/>
      <c r="E240" s="8"/>
      <c r="F240" s="8"/>
      <c r="G240" s="8"/>
      <c r="H240" s="8"/>
    </row>
    <row r="241" spans="1:8" ht="15.75">
      <c r="A241" s="4"/>
      <c r="B241" s="4"/>
      <c r="C241" s="8"/>
      <c r="D241" s="8"/>
      <c r="E241" s="8"/>
      <c r="F241" s="8"/>
      <c r="G241" s="8"/>
      <c r="H241" s="8"/>
    </row>
    <row r="242" spans="1:8" ht="15.75">
      <c r="A242" s="4"/>
      <c r="B242" s="4"/>
      <c r="C242" s="8"/>
      <c r="D242" s="8"/>
      <c r="E242" s="8"/>
      <c r="F242" s="8"/>
      <c r="G242" s="8"/>
      <c r="H242" s="8"/>
    </row>
    <row r="243" spans="1:8" ht="15.75">
      <c r="A243" s="4"/>
      <c r="B243" s="4"/>
      <c r="C243" s="8"/>
      <c r="D243" s="8"/>
      <c r="E243" s="8"/>
      <c r="F243" s="8"/>
      <c r="G243" s="8"/>
      <c r="H243" s="8"/>
    </row>
    <row r="244" spans="1:8" ht="15.75">
      <c r="A244" s="4"/>
      <c r="B244" s="4"/>
      <c r="C244" s="8"/>
      <c r="D244" s="8"/>
      <c r="E244" s="8"/>
      <c r="F244" s="8"/>
      <c r="G244" s="8"/>
      <c r="H244" s="8"/>
    </row>
    <row r="245" spans="1:8" ht="15.75">
      <c r="A245" s="4"/>
      <c r="B245" s="4"/>
      <c r="C245" s="8"/>
      <c r="D245" s="8"/>
      <c r="E245" s="8"/>
      <c r="F245" s="8"/>
      <c r="G245" s="8"/>
      <c r="H245" s="8"/>
    </row>
    <row r="246" spans="1:8" ht="15.75">
      <c r="A246" s="4"/>
      <c r="B246" s="4"/>
      <c r="C246" s="8"/>
      <c r="D246" s="8"/>
      <c r="E246" s="8"/>
      <c r="F246" s="8"/>
      <c r="G246" s="8"/>
      <c r="H246" s="8"/>
    </row>
    <row r="247" spans="1:8" ht="15.75">
      <c r="A247" s="4"/>
      <c r="B247" s="4"/>
      <c r="C247" s="8"/>
      <c r="D247" s="8"/>
      <c r="E247" s="8"/>
      <c r="F247" s="8"/>
      <c r="G247" s="8"/>
      <c r="H247" s="8"/>
    </row>
    <row r="248" spans="1:8" ht="15.75">
      <c r="A248" s="4"/>
      <c r="B248" s="4"/>
      <c r="C248" s="8"/>
      <c r="D248" s="8"/>
      <c r="E248" s="8"/>
      <c r="F248" s="8"/>
      <c r="G248" s="8"/>
      <c r="H248" s="8"/>
    </row>
    <row r="249" spans="1:8" ht="15.75">
      <c r="A249" s="4"/>
      <c r="B249" s="4"/>
      <c r="C249" s="8"/>
      <c r="D249" s="8"/>
      <c r="E249" s="8"/>
      <c r="F249" s="8"/>
      <c r="G249" s="8"/>
      <c r="H249" s="8"/>
    </row>
    <row r="250" spans="1:8" ht="15.75">
      <c r="A250" s="4"/>
      <c r="B250" s="4"/>
      <c r="C250" s="8"/>
      <c r="D250" s="8"/>
      <c r="E250" s="8"/>
      <c r="F250" s="8"/>
      <c r="G250" s="8"/>
      <c r="H250" s="8"/>
    </row>
    <row r="251" spans="1:8" ht="15.75">
      <c r="A251" s="4"/>
      <c r="B251" s="4"/>
      <c r="C251" s="8"/>
      <c r="D251" s="8"/>
      <c r="E251" s="8"/>
      <c r="F251" s="8"/>
      <c r="G251" s="8"/>
      <c r="H251" s="8"/>
    </row>
    <row r="252" spans="1:8" ht="15.75">
      <c r="A252" s="4"/>
      <c r="B252" s="4"/>
      <c r="C252" s="8"/>
      <c r="D252" s="8"/>
      <c r="E252" s="8"/>
      <c r="F252" s="8"/>
      <c r="G252" s="8"/>
      <c r="H252" s="8"/>
    </row>
    <row r="253" spans="1:8" ht="15.75">
      <c r="A253" s="4"/>
      <c r="B253" s="4"/>
      <c r="C253" s="8"/>
      <c r="D253" s="8"/>
      <c r="E253" s="8"/>
      <c r="F253" s="8"/>
      <c r="G253" s="8"/>
      <c r="H253" s="8"/>
    </row>
    <row r="254" spans="1:8" ht="15.75">
      <c r="A254" s="4"/>
      <c r="B254" s="4"/>
      <c r="C254" s="8"/>
      <c r="D254" s="8"/>
      <c r="E254" s="8"/>
      <c r="F254" s="8"/>
      <c r="G254" s="8"/>
      <c r="H254" s="8"/>
    </row>
    <row r="255" spans="1:8" ht="15.75">
      <c r="A255" s="4"/>
      <c r="B255" s="4"/>
      <c r="C255" s="8"/>
      <c r="D255" s="8"/>
      <c r="E255" s="8"/>
      <c r="F255" s="8"/>
      <c r="G255" s="8"/>
      <c r="H255" s="8"/>
    </row>
    <row r="256" spans="1:8" ht="15.75">
      <c r="A256" s="4"/>
      <c r="B256" s="4"/>
      <c r="C256" s="8"/>
      <c r="D256" s="8"/>
      <c r="E256" s="8"/>
      <c r="F256" s="8"/>
      <c r="G256" s="8"/>
      <c r="H256" s="8"/>
    </row>
    <row r="257" spans="1:8" ht="15.75">
      <c r="A257" s="4"/>
      <c r="B257" s="4"/>
      <c r="C257" s="8"/>
      <c r="D257" s="8"/>
      <c r="E257" s="8"/>
      <c r="F257" s="8"/>
      <c r="G257" s="8"/>
      <c r="H257" s="8"/>
    </row>
    <row r="258" spans="1:8" ht="15.75">
      <c r="A258" s="4"/>
      <c r="B258" s="4"/>
      <c r="C258" s="8"/>
      <c r="D258" s="8"/>
      <c r="E258" s="8"/>
      <c r="F258" s="8"/>
      <c r="G258" s="8"/>
      <c r="H258" s="8"/>
    </row>
    <row r="259" spans="1:8" ht="15.75">
      <c r="A259" s="4"/>
      <c r="B259" s="4"/>
      <c r="C259" s="8"/>
      <c r="D259" s="8"/>
      <c r="E259" s="8"/>
      <c r="F259" s="8"/>
      <c r="G259" s="8"/>
      <c r="H259" s="8"/>
    </row>
    <row r="260" spans="1:8" ht="15.75">
      <c r="A260" s="4"/>
      <c r="B260" s="4"/>
      <c r="C260" s="8"/>
      <c r="D260" s="8"/>
      <c r="E260" s="8"/>
      <c r="F260" s="8"/>
      <c r="G260" s="8"/>
      <c r="H260" s="8"/>
    </row>
    <row r="261" spans="1:8" ht="15.75">
      <c r="A261" s="4"/>
      <c r="B261" s="4"/>
      <c r="C261" s="8"/>
      <c r="D261" s="8"/>
      <c r="E261" s="8"/>
      <c r="F261" s="8"/>
      <c r="G261" s="8"/>
      <c r="H261" s="8"/>
    </row>
    <row r="262" spans="1:8" ht="15.75">
      <c r="A262" s="4"/>
      <c r="B262" s="4"/>
      <c r="C262" s="8"/>
      <c r="D262" s="8"/>
      <c r="E262" s="8"/>
      <c r="F262" s="8"/>
      <c r="G262" s="8"/>
      <c r="H262" s="8"/>
    </row>
    <row r="263" spans="1:8" ht="15.75">
      <c r="A263" s="4"/>
      <c r="B263" s="4"/>
      <c r="C263" s="8"/>
      <c r="D263" s="8"/>
      <c r="E263" s="8"/>
      <c r="F263" s="8"/>
      <c r="G263" s="8"/>
      <c r="H263" s="8"/>
    </row>
    <row r="264" spans="1:8" ht="15.75">
      <c r="A264" s="4"/>
      <c r="B264" s="4"/>
      <c r="C264" s="8"/>
      <c r="D264" s="8"/>
      <c r="E264" s="8"/>
      <c r="F264" s="8"/>
      <c r="G264" s="8"/>
      <c r="H264" s="8"/>
    </row>
    <row r="265" spans="1:8" ht="15.75">
      <c r="A265" s="4"/>
      <c r="B265" s="4"/>
      <c r="C265" s="8"/>
      <c r="D265" s="8"/>
      <c r="E265" s="8"/>
      <c r="F265" s="8"/>
      <c r="G265" s="8"/>
      <c r="H265" s="8"/>
    </row>
    <row r="266" spans="1:8" ht="15.75">
      <c r="A266" s="4"/>
      <c r="B266" s="4"/>
      <c r="C266" s="8"/>
      <c r="D266" s="8"/>
      <c r="E266" s="8"/>
      <c r="F266" s="8"/>
      <c r="G266" s="8"/>
      <c r="H266" s="8"/>
    </row>
    <row r="267" spans="1:8" ht="15.75">
      <c r="A267" s="4"/>
      <c r="B267" s="4"/>
      <c r="C267" s="8"/>
      <c r="D267" s="8"/>
      <c r="E267" s="8"/>
      <c r="F267" s="8"/>
      <c r="G267" s="8"/>
      <c r="H267" s="8"/>
    </row>
    <row r="268" spans="1:8" ht="15.75">
      <c r="A268" s="4"/>
      <c r="B268" s="4"/>
      <c r="C268" s="8"/>
      <c r="D268" s="8"/>
      <c r="E268" s="8"/>
      <c r="F268" s="8"/>
      <c r="G268" s="8"/>
      <c r="H268" s="8"/>
    </row>
    <row r="269" spans="1:8" ht="15.75">
      <c r="A269" s="4"/>
      <c r="B269" s="4"/>
      <c r="C269" s="8"/>
      <c r="D269" s="8"/>
      <c r="E269" s="8"/>
      <c r="F269" s="8"/>
      <c r="G269" s="8"/>
      <c r="H269" s="8"/>
    </row>
    <row r="270" spans="1:8" ht="15.75">
      <c r="A270" s="4"/>
      <c r="B270" s="4"/>
      <c r="C270" s="8"/>
      <c r="D270" s="8"/>
      <c r="E270" s="8"/>
      <c r="F270" s="8"/>
      <c r="G270" s="8"/>
      <c r="H270" s="8"/>
    </row>
    <row r="271" spans="1:8" ht="15.75">
      <c r="A271" s="4"/>
      <c r="B271" s="4"/>
      <c r="C271" s="8"/>
      <c r="D271" s="8"/>
      <c r="E271" s="8"/>
      <c r="F271" s="8"/>
      <c r="G271" s="8"/>
      <c r="H271" s="8"/>
    </row>
    <row r="272" spans="1:8" ht="15.75">
      <c r="A272" s="4"/>
      <c r="B272" s="4"/>
      <c r="C272" s="8"/>
      <c r="D272" s="8"/>
      <c r="E272" s="8"/>
      <c r="F272" s="8"/>
      <c r="G272" s="8"/>
      <c r="H272" s="8"/>
    </row>
    <row r="273" spans="1:8" ht="15.75">
      <c r="A273" s="4"/>
      <c r="B273" s="4"/>
      <c r="C273" s="8"/>
      <c r="D273" s="8"/>
      <c r="E273" s="8"/>
      <c r="F273" s="8"/>
      <c r="G273" s="8"/>
      <c r="H273" s="8"/>
    </row>
    <row r="274" spans="1:8" ht="15.75">
      <c r="A274" s="4"/>
      <c r="B274" s="4"/>
      <c r="C274" s="8"/>
      <c r="D274" s="8"/>
      <c r="E274" s="8"/>
      <c r="F274" s="8"/>
      <c r="G274" s="8"/>
      <c r="H274" s="8"/>
    </row>
    <row r="275" spans="1:8" ht="15.75">
      <c r="A275" s="4"/>
      <c r="B275" s="4"/>
      <c r="C275" s="8"/>
      <c r="D275" s="8"/>
      <c r="E275" s="8"/>
      <c r="F275" s="8"/>
      <c r="G275" s="8"/>
      <c r="H275" s="8"/>
    </row>
    <row r="276" spans="1:8" ht="15.75">
      <c r="A276" s="4"/>
      <c r="B276" s="4"/>
      <c r="C276" s="8"/>
      <c r="D276" s="8"/>
      <c r="E276" s="8"/>
      <c r="F276" s="8"/>
      <c r="G276" s="8"/>
      <c r="H276" s="8"/>
    </row>
    <row r="277" spans="1:8" ht="15.75">
      <c r="A277" s="4"/>
      <c r="B277" s="4"/>
      <c r="C277" s="8"/>
      <c r="D277" s="8"/>
      <c r="E277" s="8"/>
      <c r="F277" s="8"/>
      <c r="G277" s="8"/>
      <c r="H277" s="8"/>
    </row>
    <row r="278" spans="1:8" ht="15.75">
      <c r="A278" s="4"/>
      <c r="B278" s="4"/>
      <c r="C278" s="8"/>
      <c r="D278" s="8"/>
      <c r="E278" s="8"/>
      <c r="F278" s="8"/>
      <c r="G278" s="8"/>
      <c r="H278" s="8"/>
    </row>
    <row r="279" spans="1:8" ht="15.75">
      <c r="A279" s="4"/>
      <c r="B279" s="4"/>
      <c r="C279" s="8"/>
      <c r="D279" s="8"/>
      <c r="E279" s="8"/>
      <c r="F279" s="8"/>
      <c r="G279" s="8"/>
      <c r="H279" s="8"/>
    </row>
    <row r="280" spans="1:8" ht="15.75">
      <c r="A280" s="4"/>
      <c r="B280" s="4"/>
      <c r="C280" s="8"/>
      <c r="D280" s="8"/>
      <c r="E280" s="8"/>
      <c r="F280" s="8"/>
      <c r="G280" s="8"/>
      <c r="H280" s="8"/>
    </row>
    <row r="281" spans="1:8" ht="15.75">
      <c r="A281" s="4"/>
      <c r="B281" s="4"/>
      <c r="C281" s="8"/>
      <c r="D281" s="8"/>
      <c r="E281" s="8"/>
      <c r="F281" s="8"/>
      <c r="G281" s="8"/>
      <c r="H281" s="8"/>
    </row>
    <row r="282" spans="1:8" ht="15.75">
      <c r="A282" s="4"/>
      <c r="B282" s="4"/>
      <c r="C282" s="8"/>
      <c r="D282" s="8"/>
      <c r="E282" s="8"/>
      <c r="F282" s="8"/>
      <c r="G282" s="8"/>
      <c r="H282" s="8"/>
    </row>
    <row r="283" spans="1:8" ht="15.75">
      <c r="A283" s="4"/>
      <c r="B283" s="4"/>
      <c r="C283" s="8"/>
      <c r="D283" s="8"/>
      <c r="E283" s="8"/>
      <c r="F283" s="8"/>
      <c r="G283" s="8"/>
      <c r="H283" s="8"/>
    </row>
    <row r="284" spans="1:8" ht="15.75">
      <c r="A284" s="4"/>
      <c r="B284" s="4"/>
      <c r="C284" s="8"/>
      <c r="D284" s="8"/>
      <c r="E284" s="8"/>
      <c r="F284" s="8"/>
      <c r="G284" s="8"/>
      <c r="H284" s="8"/>
    </row>
    <row r="285" spans="1:8" ht="15.75">
      <c r="A285" s="4"/>
      <c r="B285" s="4"/>
      <c r="C285" s="8"/>
      <c r="D285" s="8"/>
      <c r="E285" s="8"/>
      <c r="F285" s="8"/>
      <c r="G285" s="8"/>
      <c r="H285" s="8"/>
    </row>
    <row r="286" spans="1:8" ht="15.75">
      <c r="A286" s="4"/>
      <c r="B286" s="4"/>
      <c r="C286" s="8"/>
      <c r="D286" s="8"/>
      <c r="E286" s="8"/>
      <c r="F286" s="8"/>
      <c r="G286" s="8"/>
      <c r="H286" s="8"/>
    </row>
    <row r="287" spans="1:8" ht="15.75">
      <c r="A287" s="4"/>
      <c r="B287" s="4"/>
      <c r="C287" s="8"/>
      <c r="D287" s="8"/>
      <c r="E287" s="8"/>
      <c r="F287" s="8"/>
      <c r="G287" s="8"/>
      <c r="H287" s="8"/>
    </row>
    <row r="288" spans="1:8" ht="15.75">
      <c r="A288" s="4"/>
      <c r="B288" s="4"/>
      <c r="C288" s="8"/>
      <c r="D288" s="8"/>
      <c r="E288" s="8"/>
      <c r="F288" s="8"/>
      <c r="G288" s="8"/>
      <c r="H288" s="8"/>
    </row>
    <row r="289" spans="1:8" ht="15.75">
      <c r="A289" s="4"/>
      <c r="B289" s="4"/>
      <c r="C289" s="8"/>
      <c r="D289" s="8"/>
      <c r="E289" s="8"/>
      <c r="F289" s="8"/>
      <c r="G289" s="8"/>
      <c r="H289" s="8"/>
    </row>
    <row r="290" spans="1:8" ht="15.75">
      <c r="A290" s="4"/>
      <c r="B290" s="4"/>
      <c r="C290" s="8"/>
      <c r="D290" s="8"/>
      <c r="E290" s="8"/>
      <c r="F290" s="8"/>
      <c r="G290" s="8"/>
      <c r="H290" s="8"/>
    </row>
    <row r="291" spans="1:5" ht="15.75">
      <c r="A291" s="4"/>
      <c r="B291" s="4"/>
      <c r="C291" s="8"/>
      <c r="D291" s="8"/>
      <c r="E291" s="8"/>
    </row>
    <row r="292" spans="2:5" ht="15.75">
      <c r="B292" s="4"/>
      <c r="C292" s="8"/>
      <c r="D292" s="8"/>
      <c r="E292" s="8"/>
    </row>
    <row r="293" spans="2:5" ht="15.75">
      <c r="B293" s="4"/>
      <c r="C293" s="8"/>
      <c r="D293" s="8"/>
      <c r="E293" s="8"/>
    </row>
    <row r="294" spans="2:5" ht="15.75">
      <c r="B294" s="4"/>
      <c r="C294" s="8"/>
      <c r="D294" s="8"/>
      <c r="E294" s="8"/>
    </row>
    <row r="295" ht="15.75">
      <c r="E295" s="8"/>
    </row>
    <row r="296" ht="15.75">
      <c r="E296" s="8"/>
    </row>
    <row r="297" ht="15.75">
      <c r="E297" s="8"/>
    </row>
    <row r="298" ht="15.75">
      <c r="E298" s="8"/>
    </row>
  </sheetData>
  <sheetProtection/>
  <mergeCells count="139">
    <mergeCell ref="B36:C36"/>
    <mergeCell ref="B201:E201"/>
    <mergeCell ref="B23:C23"/>
    <mergeCell ref="B28:C28"/>
    <mergeCell ref="B33:C33"/>
    <mergeCell ref="B31:C31"/>
    <mergeCell ref="B32:C32"/>
    <mergeCell ref="B34:C34"/>
    <mergeCell ref="B24:C24"/>
    <mergeCell ref="B26:C26"/>
    <mergeCell ref="B27:C27"/>
    <mergeCell ref="B184:C184"/>
    <mergeCell ref="C160:D160"/>
    <mergeCell ref="C162:E162"/>
    <mergeCell ref="C170:E170"/>
    <mergeCell ref="C87:F87"/>
    <mergeCell ref="B37:C37"/>
    <mergeCell ref="B121:C121"/>
    <mergeCell ref="B35:C35"/>
    <mergeCell ref="B96:H96"/>
    <mergeCell ref="C102:D102"/>
    <mergeCell ref="B15:I15"/>
    <mergeCell ref="B60:H60"/>
    <mergeCell ref="D61:G61"/>
    <mergeCell ref="B20:G20"/>
    <mergeCell ref="B51:I51"/>
    <mergeCell ref="B19:I19"/>
    <mergeCell ref="B17:I17"/>
    <mergeCell ref="B25:C25"/>
    <mergeCell ref="B18:I18"/>
    <mergeCell ref="B29:C29"/>
    <mergeCell ref="A8:I8"/>
    <mergeCell ref="A9:I9"/>
    <mergeCell ref="A10:I10"/>
    <mergeCell ref="A11:I11"/>
    <mergeCell ref="B21:G21"/>
    <mergeCell ref="C12:H12"/>
    <mergeCell ref="B14:I14"/>
    <mergeCell ref="B16:I16"/>
    <mergeCell ref="B55:I55"/>
    <mergeCell ref="B50:H50"/>
    <mergeCell ref="B43:H43"/>
    <mergeCell ref="B44:I44"/>
    <mergeCell ref="B46:H46"/>
    <mergeCell ref="C48:H48"/>
    <mergeCell ref="B47:H47"/>
    <mergeCell ref="B54:H54"/>
    <mergeCell ref="B39:H39"/>
    <mergeCell ref="B40:H40"/>
    <mergeCell ref="B30:C30"/>
    <mergeCell ref="B99:H99"/>
    <mergeCell ref="B59:I59"/>
    <mergeCell ref="B150:H150"/>
    <mergeCell ref="B141:C141"/>
    <mergeCell ref="B146:H146"/>
    <mergeCell ref="B147:I147"/>
    <mergeCell ref="B142:C142"/>
    <mergeCell ref="D85:E85"/>
    <mergeCell ref="B57:H57"/>
    <mergeCell ref="D63:E63"/>
    <mergeCell ref="F63:G63"/>
    <mergeCell ref="H63:I63"/>
    <mergeCell ref="H61:K61"/>
    <mergeCell ref="D62:E62"/>
    <mergeCell ref="F62:G62"/>
    <mergeCell ref="B58:I58"/>
    <mergeCell ref="H62:I62"/>
    <mergeCell ref="J63:K63"/>
    <mergeCell ref="J62:K62"/>
    <mergeCell ref="B65:C65"/>
    <mergeCell ref="B66:C66"/>
    <mergeCell ref="B64:C64"/>
    <mergeCell ref="C101:D101"/>
    <mergeCell ref="G100:H101"/>
    <mergeCell ref="D88:E88"/>
    <mergeCell ref="B70:H70"/>
    <mergeCell ref="B71:I71"/>
    <mergeCell ref="B76:D76"/>
    <mergeCell ref="B74:I74"/>
    <mergeCell ref="C103:D103"/>
    <mergeCell ref="B73:H73"/>
    <mergeCell ref="B97:I97"/>
    <mergeCell ref="B124:I124"/>
    <mergeCell ref="B77:H77"/>
    <mergeCell ref="C81:F81"/>
    <mergeCell ref="C84:F84"/>
    <mergeCell ref="D82:E82"/>
    <mergeCell ref="C100:D100"/>
    <mergeCell ref="C104:D104"/>
    <mergeCell ref="C105:D105"/>
    <mergeCell ref="B91:E91"/>
    <mergeCell ref="B126:H126"/>
    <mergeCell ref="B106:I106"/>
    <mergeCell ref="B108:H108"/>
    <mergeCell ref="B109:I109"/>
    <mergeCell ref="B110:I110"/>
    <mergeCell ref="B116:D116"/>
    <mergeCell ref="B225:D225"/>
    <mergeCell ref="B185:C185"/>
    <mergeCell ref="B187:E187"/>
    <mergeCell ref="B189:C189"/>
    <mergeCell ref="B215:D215"/>
    <mergeCell ref="B120:D120"/>
    <mergeCell ref="B137:H137"/>
    <mergeCell ref="B151:I151"/>
    <mergeCell ref="B207:D207"/>
    <mergeCell ref="B208:D208"/>
    <mergeCell ref="B111:H111"/>
    <mergeCell ref="B114:H114"/>
    <mergeCell ref="B112:H112"/>
    <mergeCell ref="B122:C122"/>
    <mergeCell ref="B123:D123"/>
    <mergeCell ref="B127:I127"/>
    <mergeCell ref="D128:F128"/>
    <mergeCell ref="D129:F129"/>
    <mergeCell ref="D130:F130"/>
    <mergeCell ref="B133:H133"/>
    <mergeCell ref="B206:D206"/>
    <mergeCell ref="B132:I132"/>
    <mergeCell ref="C163:E163"/>
    <mergeCell ref="B136:H136"/>
    <mergeCell ref="B200:D200"/>
    <mergeCell ref="B220:D220"/>
    <mergeCell ref="B183:E183"/>
    <mergeCell ref="B178:F178"/>
    <mergeCell ref="B153:C153"/>
    <mergeCell ref="C172:E172"/>
    <mergeCell ref="B191:F191"/>
    <mergeCell ref="B198:D198"/>
    <mergeCell ref="B199:D199"/>
    <mergeCell ref="B213:I213"/>
    <mergeCell ref="B209:D209"/>
    <mergeCell ref="B216:I216"/>
    <mergeCell ref="B210:D210"/>
    <mergeCell ref="B211:D211"/>
    <mergeCell ref="B202:D202"/>
    <mergeCell ref="B203:D203"/>
    <mergeCell ref="B204:D204"/>
    <mergeCell ref="B205:D205"/>
  </mergeCells>
  <printOptions/>
  <pageMargins left="0.62992125984252" right="0.393700787401575" top="0.590551181102362" bottom="0.354330708661417" header="0.393700787401575" footer="0.196850393700787"/>
  <pageSetup fitToHeight="4" horizontalDpi="600" verticalDpi="600" orientation="portrait" scale="70" r:id="rId2"/>
  <headerFooter alignWithMargins="0">
    <oddFooter>&amp;CPage &amp;P of &amp;N</oddFooter>
  </headerFooter>
  <rowBreaks count="4" manualBreakCount="4">
    <brk id="49" max="8" man="1"/>
    <brk id="93" max="8" man="1"/>
    <brk id="135" max="8" man="1"/>
    <brk id="17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Valued Acer Customer</cp:lastModifiedBy>
  <cp:lastPrinted>2012-05-06T04:36:51Z</cp:lastPrinted>
  <dcterms:created xsi:type="dcterms:W3CDTF">2002-11-14T19:07:56Z</dcterms:created>
  <dcterms:modified xsi:type="dcterms:W3CDTF">2012-05-17T09:41:42Z</dcterms:modified>
  <cp:category/>
  <cp:version/>
  <cp:contentType/>
  <cp:contentStatus/>
</cp:coreProperties>
</file>